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eron Mcdermott\Downloads\"/>
    </mc:Choice>
  </mc:AlternateContent>
  <xr:revisionPtr revIDLastSave="0" documentId="13_ncr:1_{60F1440F-D438-433B-BBA5-9FE8B1CEED81}" xr6:coauthVersionLast="47" xr6:coauthVersionMax="47" xr10:uidLastSave="{00000000-0000-0000-0000-000000000000}"/>
  <bookViews>
    <workbookView xWindow="28680" yWindow="60" windowWidth="23565" windowHeight="15270" xr2:uid="{AEC003A6-798E-8946-88EF-4CDD936CE8F0}"/>
  </bookViews>
  <sheets>
    <sheet name="Item Info" sheetId="2" r:id="rId1"/>
    <sheet name="60+ days view" sheetId="3" r:id="rId2"/>
    <sheet name="90+ days view" sheetId="4" r:id="rId3"/>
    <sheet name="Sheet1" sheetId="1" r:id="rId4"/>
  </sheets>
  <definedNames>
    <definedName name="_xlnm._FilterDatabase" localSheetId="1" hidden="1">'60+ days view'!$B$3:$H$38</definedName>
    <definedName name="_xlnm._FilterDatabase" localSheetId="2" hidden="1">'90+ days view'!$B$3:$H$109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4" l="1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K107" i="4" s="1"/>
  <c r="J108" i="4"/>
  <c r="J109" i="4"/>
  <c r="J4" i="4"/>
  <c r="I5" i="4"/>
  <c r="K5" i="4" s="1"/>
  <c r="I6" i="4"/>
  <c r="I7" i="4"/>
  <c r="K7" i="4" s="1"/>
  <c r="I8" i="4"/>
  <c r="I9" i="4"/>
  <c r="I10" i="4"/>
  <c r="I11" i="4"/>
  <c r="K11" i="4" s="1"/>
  <c r="I12" i="4"/>
  <c r="I13" i="4"/>
  <c r="K13" i="4" s="1"/>
  <c r="I14" i="4"/>
  <c r="K14" i="4" s="1"/>
  <c r="I15" i="4"/>
  <c r="K15" i="4" s="1"/>
  <c r="I16" i="4"/>
  <c r="I17" i="4"/>
  <c r="I18" i="4"/>
  <c r="I19" i="4"/>
  <c r="K19" i="4" s="1"/>
  <c r="I20" i="4"/>
  <c r="I21" i="4"/>
  <c r="K21" i="4" s="1"/>
  <c r="I22" i="4"/>
  <c r="K22" i="4" s="1"/>
  <c r="I23" i="4"/>
  <c r="I24" i="4"/>
  <c r="I25" i="4"/>
  <c r="I26" i="4"/>
  <c r="I27" i="4"/>
  <c r="K27" i="4" s="1"/>
  <c r="I28" i="4"/>
  <c r="I29" i="4"/>
  <c r="K29" i="4" s="1"/>
  <c r="I30" i="4"/>
  <c r="I31" i="4"/>
  <c r="I32" i="4"/>
  <c r="I33" i="4"/>
  <c r="I34" i="4"/>
  <c r="I35" i="4"/>
  <c r="K35" i="4" s="1"/>
  <c r="I36" i="4"/>
  <c r="I37" i="4"/>
  <c r="I38" i="4"/>
  <c r="K38" i="4" s="1"/>
  <c r="I39" i="4"/>
  <c r="I40" i="4"/>
  <c r="I41" i="4"/>
  <c r="I42" i="4"/>
  <c r="I43" i="4"/>
  <c r="K43" i="4" s="1"/>
  <c r="I44" i="4"/>
  <c r="I45" i="4"/>
  <c r="I46" i="4"/>
  <c r="K46" i="4" s="1"/>
  <c r="I47" i="4"/>
  <c r="I48" i="4"/>
  <c r="I49" i="4"/>
  <c r="I50" i="4"/>
  <c r="I51" i="4"/>
  <c r="K51" i="4" s="1"/>
  <c r="I52" i="4"/>
  <c r="I53" i="4"/>
  <c r="I54" i="4"/>
  <c r="I55" i="4"/>
  <c r="K55" i="4" s="1"/>
  <c r="I56" i="4"/>
  <c r="I57" i="4"/>
  <c r="I58" i="4"/>
  <c r="I59" i="4"/>
  <c r="K59" i="4" s="1"/>
  <c r="I60" i="4"/>
  <c r="I61" i="4"/>
  <c r="I62" i="4"/>
  <c r="I63" i="4"/>
  <c r="K63" i="4" s="1"/>
  <c r="I64" i="4"/>
  <c r="I65" i="4"/>
  <c r="I66" i="4"/>
  <c r="I67" i="4"/>
  <c r="K67" i="4" s="1"/>
  <c r="I68" i="4"/>
  <c r="I69" i="4"/>
  <c r="I70" i="4"/>
  <c r="I71" i="4"/>
  <c r="K71" i="4" s="1"/>
  <c r="I72" i="4"/>
  <c r="I73" i="4"/>
  <c r="I74" i="4"/>
  <c r="I75" i="4"/>
  <c r="K75" i="4" s="1"/>
  <c r="I76" i="4"/>
  <c r="I77" i="4"/>
  <c r="I78" i="4"/>
  <c r="K78" i="4" s="1"/>
  <c r="I79" i="4"/>
  <c r="K79" i="4" s="1"/>
  <c r="I80" i="4"/>
  <c r="I81" i="4"/>
  <c r="I82" i="4"/>
  <c r="I83" i="4"/>
  <c r="K83" i="4" s="1"/>
  <c r="I84" i="4"/>
  <c r="I85" i="4"/>
  <c r="K85" i="4" s="1"/>
  <c r="I86" i="4"/>
  <c r="K86" i="4" s="1"/>
  <c r="I87" i="4"/>
  <c r="K87" i="4" s="1"/>
  <c r="I88" i="4"/>
  <c r="I89" i="4"/>
  <c r="I90" i="4"/>
  <c r="I91" i="4"/>
  <c r="K91" i="4" s="1"/>
  <c r="I92" i="4"/>
  <c r="I93" i="4"/>
  <c r="I94" i="4"/>
  <c r="K94" i="4" s="1"/>
  <c r="I95" i="4"/>
  <c r="K95" i="4" s="1"/>
  <c r="I96" i="4"/>
  <c r="I97" i="4"/>
  <c r="I98" i="4"/>
  <c r="I99" i="4"/>
  <c r="I100" i="4"/>
  <c r="I101" i="4"/>
  <c r="I102" i="4"/>
  <c r="I103" i="4"/>
  <c r="K103" i="4" s="1"/>
  <c r="I104" i="4"/>
  <c r="I105" i="4"/>
  <c r="I106" i="4"/>
  <c r="I107" i="4"/>
  <c r="I108" i="4"/>
  <c r="K108" i="4" s="1"/>
  <c r="I109" i="4"/>
  <c r="I4" i="4"/>
  <c r="H40" i="3"/>
  <c r="G5" i="3"/>
  <c r="H5" i="3" s="1"/>
  <c r="G6" i="3"/>
  <c r="H6" i="3" s="1"/>
  <c r="G7" i="3"/>
  <c r="H7" i="3" s="1"/>
  <c r="G8" i="3"/>
  <c r="H8" i="3" s="1"/>
  <c r="G9" i="3"/>
  <c r="H9" i="3" s="1"/>
  <c r="G10" i="3"/>
  <c r="H10" i="3" s="1"/>
  <c r="G11" i="3"/>
  <c r="H11" i="3" s="1"/>
  <c r="G12" i="3"/>
  <c r="H12" i="3" s="1"/>
  <c r="G13" i="3"/>
  <c r="H13" i="3" s="1"/>
  <c r="G14" i="3"/>
  <c r="H14" i="3" s="1"/>
  <c r="G15" i="3"/>
  <c r="H15" i="3" s="1"/>
  <c r="G16" i="3"/>
  <c r="H16" i="3" s="1"/>
  <c r="G17" i="3"/>
  <c r="H17" i="3" s="1"/>
  <c r="G18" i="3"/>
  <c r="H18" i="3" s="1"/>
  <c r="G19" i="3"/>
  <c r="H19" i="3" s="1"/>
  <c r="G20" i="3"/>
  <c r="H20" i="3" s="1"/>
  <c r="G21" i="3"/>
  <c r="H21" i="3" s="1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G4" i="3"/>
  <c r="K96" i="4" l="1"/>
  <c r="K88" i="4"/>
  <c r="K80" i="4"/>
  <c r="K102" i="4"/>
  <c r="K89" i="4"/>
  <c r="K81" i="4"/>
  <c r="K73" i="4"/>
  <c r="K65" i="4"/>
  <c r="K57" i="4"/>
  <c r="K49" i="4"/>
  <c r="K41" i="4"/>
  <c r="K33" i="4"/>
  <c r="K25" i="4"/>
  <c r="K17" i="4"/>
  <c r="K9" i="4"/>
  <c r="K93" i="4"/>
  <c r="K77" i="4"/>
  <c r="K97" i="4"/>
  <c r="K68" i="4"/>
  <c r="K60" i="4"/>
  <c r="K52" i="4"/>
  <c r="K44" i="4"/>
  <c r="K36" i="4"/>
  <c r="K28" i="4"/>
  <c r="K20" i="4"/>
  <c r="K12" i="4"/>
  <c r="K105" i="4"/>
  <c r="K99" i="4"/>
  <c r="K72" i="4"/>
  <c r="K64" i="4"/>
  <c r="K56" i="4"/>
  <c r="K48" i="4"/>
  <c r="K40" i="4"/>
  <c r="K32" i="4"/>
  <c r="K24" i="4"/>
  <c r="K16" i="4"/>
  <c r="K8" i="4"/>
  <c r="K109" i="4"/>
  <c r="K101" i="4"/>
  <c r="K47" i="4"/>
  <c r="K69" i="4"/>
  <c r="K61" i="4"/>
  <c r="K53" i="4"/>
  <c r="K45" i="4"/>
  <c r="K37" i="4"/>
  <c r="K70" i="4"/>
  <c r="K62" i="4"/>
  <c r="K54" i="4"/>
  <c r="K30" i="4"/>
  <c r="K6" i="4"/>
  <c r="K92" i="4"/>
  <c r="K84" i="4"/>
  <c r="K76" i="4"/>
  <c r="K106" i="4"/>
  <c r="K100" i="4"/>
  <c r="K74" i="4"/>
  <c r="K66" i="4"/>
  <c r="K58" i="4"/>
  <c r="K50" i="4"/>
  <c r="K42" i="4"/>
  <c r="K34" i="4"/>
  <c r="K26" i="4"/>
  <c r="K18" i="4"/>
  <c r="K10" i="4"/>
  <c r="K104" i="4"/>
  <c r="K98" i="4"/>
  <c r="K90" i="4"/>
  <c r="K82" i="4"/>
  <c r="K39" i="4"/>
  <c r="K31" i="4"/>
  <c r="K23" i="4"/>
  <c r="K4" i="4"/>
  <c r="K111" i="4" l="1"/>
  <c r="H4" i="3" l="1"/>
  <c r="L30" i="1"/>
  <c r="K30" i="1"/>
  <c r="J30" i="1"/>
  <c r="I30" i="1"/>
  <c r="D30" i="1"/>
  <c r="O29" i="1" s="1"/>
  <c r="G29" i="1" s="1"/>
  <c r="O28" i="1" s="1"/>
  <c r="G28" i="1" s="1"/>
  <c r="O27" i="1" s="1"/>
  <c r="G27" i="1" s="1"/>
  <c r="O26" i="1"/>
  <c r="G26" i="1" s="1"/>
  <c r="O25" i="1"/>
  <c r="G25" i="1"/>
  <c r="O24" i="1"/>
  <c r="G24" i="1"/>
  <c r="O23" i="1" s="1"/>
  <c r="G23" i="1"/>
  <c r="O22" i="1"/>
  <c r="G22" i="1" s="1"/>
  <c r="O21" i="1" s="1"/>
  <c r="G21" i="1"/>
  <c r="O20" i="1" s="1"/>
  <c r="G20" i="1" s="1"/>
  <c r="O19" i="1" s="1"/>
  <c r="G19" i="1" s="1"/>
  <c r="O18" i="1"/>
  <c r="G18" i="1" s="1"/>
  <c r="O17" i="1"/>
  <c r="G17" i="1"/>
  <c r="O16" i="1"/>
  <c r="G16" i="1"/>
  <c r="O15" i="1"/>
  <c r="G15" i="1"/>
  <c r="O14" i="1"/>
  <c r="G14" i="1" s="1"/>
  <c r="O13" i="1" s="1"/>
  <c r="G13" i="1"/>
  <c r="O12" i="1" s="1"/>
  <c r="G12" i="1" s="1"/>
  <c r="O11" i="1" s="1"/>
  <c r="G11" i="1" s="1"/>
  <c r="O10" i="1"/>
  <c r="G10" i="1" s="1"/>
  <c r="O9" i="1"/>
  <c r="G9" i="1"/>
  <c r="O8" i="1"/>
  <c r="G8" i="1"/>
  <c r="O7" i="1"/>
  <c r="G7" i="1"/>
  <c r="O6" i="1"/>
  <c r="G6" i="1"/>
  <c r="O5" i="1" s="1"/>
  <c r="G5" i="1"/>
  <c r="O4" i="1" s="1"/>
  <c r="G4" i="1" s="1"/>
  <c r="G30" i="1" l="1"/>
  <c r="O30" i="1"/>
  <c r="O31" i="1" s="1"/>
</calcChain>
</file>

<file path=xl/sharedStrings.xml><?xml version="1.0" encoding="utf-8"?>
<sst xmlns="http://schemas.openxmlformats.org/spreadsheetml/2006/main" count="614" uniqueCount="132">
  <si>
    <t>Item Code</t>
  </si>
  <si>
    <t>Description</t>
  </si>
  <si>
    <t>List Price</t>
  </si>
  <si>
    <t>Offer Price (~$2/Lb)</t>
  </si>
  <si>
    <t xml:space="preserve">Total </t>
  </si>
  <si>
    <t>Total Cases</t>
  </si>
  <si>
    <t>Offer Price</t>
  </si>
  <si>
    <t>Total $</t>
  </si>
  <si>
    <t>Beyond Beef Feisty Crumbles 5 lbs 10 lbs (FS)</t>
  </si>
  <si>
    <t>1B01-003</t>
  </si>
  <si>
    <t>Beyond Burger 3.0 8 oz 4 lbs (R)</t>
  </si>
  <si>
    <t>1B01-103</t>
  </si>
  <si>
    <t>Beyond Burger 3.0 8 oz 4 lbs (R), National</t>
  </si>
  <si>
    <t>1B15-003</t>
  </si>
  <si>
    <t>Beyond Beef 3.0 12 lbs (R)</t>
  </si>
  <si>
    <t>1B19</t>
  </si>
  <si>
    <t>Beyond Burger 3.7 oz 20.8 lb (FS)</t>
  </si>
  <si>
    <t>1B27</t>
  </si>
  <si>
    <t>Beyond Beef 12 oz 9 lbs CA Fortified (R)</t>
  </si>
  <si>
    <t>1B34-003</t>
  </si>
  <si>
    <t>Beyond Burger 3.0 4 oz 10 lb (FS)</t>
  </si>
  <si>
    <t>1B35-003</t>
  </si>
  <si>
    <t>Beyond Burger 3.0 6 oz 12 lb (FS)</t>
  </si>
  <si>
    <t>1B42-001</t>
  </si>
  <si>
    <t>Beyond Meatball (R)</t>
  </si>
  <si>
    <t>1B55-003</t>
  </si>
  <si>
    <t>Beyond Burger 3.0 10-Pack (R)</t>
  </si>
  <si>
    <t>1C04-001</t>
  </si>
  <si>
    <t>Beyond Chicken Tenders 10 lb (FS)</t>
  </si>
  <si>
    <t>1P03-001</t>
  </si>
  <si>
    <t>Beyond Breakfast Sausage 2.3 oz 9.19 lbs (FS)</t>
  </si>
  <si>
    <t>1P04-001</t>
  </si>
  <si>
    <t>Beyond Breakfast Sausage Links 8.4 oz 6.22 lbs (R)</t>
  </si>
  <si>
    <t>1P05-001</t>
  </si>
  <si>
    <t>Beyond Breakfast Sausage Spicy 1.23oz 5.55 lbs (R)</t>
  </si>
  <si>
    <t>1P06-001</t>
  </si>
  <si>
    <t>Beyond Breakfast Sausage Classic 1.23oz 5.55 lbs (R)</t>
  </si>
  <si>
    <t>1P08-001</t>
  </si>
  <si>
    <t>Beyond Sausage 1.0 - Brat (11 lbs) (FS)</t>
  </si>
  <si>
    <t>1P09-001</t>
  </si>
  <si>
    <t>Beyond Sausage 1.0 - Sweet Italian (11 lbs) (FS)</t>
  </si>
  <si>
    <t>1P10-001</t>
  </si>
  <si>
    <t>Beyond Sausage 1.0 - Hot Italian (11 lbs) (FS)</t>
  </si>
  <si>
    <t>1P11-001</t>
  </si>
  <si>
    <t>Beyond Sausage 1.0 - Brat (7 lbs) (R)</t>
  </si>
  <si>
    <t>1P12-001</t>
  </si>
  <si>
    <t>Beyond Sausage 1.0 - Sweet Italian (7 lbs) (R)</t>
  </si>
  <si>
    <t>1P13-001</t>
  </si>
  <si>
    <t>Beyond Sausage 1.0 - Hot Italian (7 lbs) (R)</t>
  </si>
  <si>
    <t>1P19-002</t>
  </si>
  <si>
    <t>Beyond Sausage Mild Italian 7 lbs CA (R)</t>
  </si>
  <si>
    <t>1P44-001</t>
  </si>
  <si>
    <t>Beyond Breakfast Sausage Links 4.15 lbs (CA-R)</t>
  </si>
  <si>
    <t>1P48-001</t>
  </si>
  <si>
    <t>Beyond Breakfast Sausage Patty, Classic Club Pack 20.37 lbs (R)</t>
  </si>
  <si>
    <t>2C07-001</t>
  </si>
  <si>
    <t>Beyond Chicken Tenders Club RTE 13.75 lbs (R)</t>
  </si>
  <si>
    <t>2C27-001</t>
  </si>
  <si>
    <t>Beyond Chicken Tenders 4 lbs, Chopped &amp; Formed (R)</t>
  </si>
  <si>
    <t>Grand Total</t>
  </si>
  <si>
    <r>
      <t xml:space="preserve">61-90 Days 
</t>
    </r>
    <r>
      <rPr>
        <b/>
        <i/>
        <sz val="11"/>
        <color rgb="FF000000"/>
        <rFont val="Arial"/>
        <family val="2"/>
      </rPr>
      <t># Cases</t>
    </r>
  </si>
  <si>
    <r>
      <t xml:space="preserve">91-120
</t>
    </r>
    <r>
      <rPr>
        <b/>
        <i/>
        <sz val="11"/>
        <color rgb="FF000000"/>
        <rFont val="Arial"/>
        <family val="2"/>
      </rPr>
      <t xml:space="preserve"># Cases </t>
    </r>
  </si>
  <si>
    <r>
      <t xml:space="preserve">121-150 Days
</t>
    </r>
    <r>
      <rPr>
        <b/>
        <i/>
        <sz val="11"/>
        <color rgb="FF000000"/>
        <rFont val="Arial"/>
        <family val="2"/>
      </rPr>
      <t xml:space="preserve"># Cases </t>
    </r>
  </si>
  <si>
    <t>151-180 Days # Cases</t>
  </si>
  <si>
    <t>Cases/Pallet</t>
  </si>
  <si>
    <t>Items/ Case</t>
  </si>
  <si>
    <t>40ct</t>
  </si>
  <si>
    <t>90ct</t>
  </si>
  <si>
    <t>32ct</t>
  </si>
  <si>
    <t>100-108ct</t>
  </si>
  <si>
    <t>50ct</t>
  </si>
  <si>
    <t>2/5lb bags</t>
  </si>
  <si>
    <t>Facility Name</t>
  </si>
  <si>
    <t>Expiration</t>
  </si>
  <si>
    <t>61-90 Days</t>
  </si>
  <si>
    <t>Dallas, TX (RP)</t>
  </si>
  <si>
    <t>Vernon 2 - East Vernon Ave, CA (P2)</t>
  </si>
  <si>
    <t>Versacold</t>
  </si>
  <si>
    <t>Offer price</t>
  </si>
  <si>
    <t>Total</t>
  </si>
  <si>
    <t>Leesport, PA  (RP)</t>
  </si>
  <si>
    <t>91-120 Days</t>
  </si>
  <si>
    <t>121-150 Days</t>
  </si>
  <si>
    <t>151-180 Days</t>
  </si>
  <si>
    <t>Marshall, MO</t>
  </si>
  <si>
    <t>Total cases</t>
  </si>
  <si>
    <t>Case net weight (lbs)</t>
  </si>
  <si>
    <t>UPC</t>
  </si>
  <si>
    <t>GTIN</t>
  </si>
  <si>
    <t>10-852629-00441-2</t>
  </si>
  <si>
    <t xml:space="preserve"> </t>
  </si>
  <si>
    <t>10-852629-00458-0</t>
  </si>
  <si>
    <t>852629004583</t>
  </si>
  <si>
    <t>10-852629-00458-1</t>
  </si>
  <si>
    <t>850004207093</t>
  </si>
  <si>
    <t>10-850004-20709-0</t>
  </si>
  <si>
    <t>00-850004-20711-6</t>
  </si>
  <si>
    <t>10-850004-20729-8</t>
  </si>
  <si>
    <t>00-852629-00466-8</t>
  </si>
  <si>
    <t>00-852629-00471-2</t>
  </si>
  <si>
    <t>00850004207789</t>
  </si>
  <si>
    <t>10-850004-20778-6</t>
  </si>
  <si>
    <t>810057290121</t>
  </si>
  <si>
    <t>10810057290128</t>
  </si>
  <si>
    <t>00-850004-20744-4</t>
  </si>
  <si>
    <t>00-850004-20700-0</t>
  </si>
  <si>
    <t>00850004207475</t>
  </si>
  <si>
    <t>10-85000-420747-2</t>
  </si>
  <si>
    <t>00850004207314</t>
  </si>
  <si>
    <t>10-850004-20731-1</t>
  </si>
  <si>
    <t>00852629004897</t>
  </si>
  <si>
    <t>10-852629-00489-4</t>
  </si>
  <si>
    <t>00-852629-00472-9</t>
  </si>
  <si>
    <t>00-852629-00474-3</t>
  </si>
  <si>
    <t>00-852629-00473-6</t>
  </si>
  <si>
    <t>00852629004774</t>
  </si>
  <si>
    <t>10-852629-00477-1</t>
  </si>
  <si>
    <t>852629004767</t>
  </si>
  <si>
    <t>10-852629-00476-4</t>
  </si>
  <si>
    <t>00852629004750</t>
  </si>
  <si>
    <t>10-852629-00475-7</t>
  </si>
  <si>
    <t>10-850004-20727-4</t>
  </si>
  <si>
    <t>10-810057-29027-2</t>
  </si>
  <si>
    <t>810057290213</t>
  </si>
  <si>
    <t>10810057290210</t>
  </si>
  <si>
    <t>810057290596</t>
  </si>
  <si>
    <t>10810057290593</t>
  </si>
  <si>
    <t>00810057290299</t>
  </si>
  <si>
    <t>10-810057-29029-6</t>
  </si>
  <si>
    <t>850004207277</t>
  </si>
  <si>
    <t>810057290275</t>
  </si>
  <si>
    <t>00850004207291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</si>
</sst>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7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1"/>
      <color rgb="FF000000"/>
      <name val="Arial"/>
      <family val="2"/>
    </font>
    <font>
      <sz val="8"/>
      <name val="Calibri"/>
      <family val="2"/>
      <scheme val="minor"/>
    </font>
    <font>
      <sz val="7"/>
      <color rgb="FF22222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EF2CD"/>
        <bgColor rgb="FF000000"/>
      </patternFill>
    </fill>
    <fill>
      <patternFill patternType="solid">
        <fgColor rgb="FF595959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64" fontId="1" fillId="0" borderId="9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 wrapText="1"/>
    </xf>
    <xf numFmtId="164" fontId="1" fillId="3" borderId="4" xfId="0" applyNumberFormat="1" applyFont="1" applyFill="1" applyBorder="1" applyAlignment="1">
      <alignment horizontal="center"/>
    </xf>
    <xf numFmtId="164" fontId="1" fillId="0" borderId="8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/>
    </xf>
    <xf numFmtId="164" fontId="3" fillId="0" borderId="14" xfId="0" applyNumberFormat="1" applyFont="1" applyBorder="1" applyAlignment="1">
      <alignment horizontal="right"/>
    </xf>
    <xf numFmtId="164" fontId="3" fillId="0" borderId="0" xfId="0" applyNumberFormat="1" applyFont="1"/>
    <xf numFmtId="0" fontId="3" fillId="0" borderId="0" xfId="0" applyFont="1"/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7" borderId="15" xfId="0" applyNumberFormat="1" applyFont="1" applyFill="1" applyBorder="1" applyAlignment="1">
      <alignment horizont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5" xfId="0" applyFont="1" applyBorder="1"/>
    <xf numFmtId="0" fontId="1" fillId="0" borderId="0" xfId="0" applyFont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0" borderId="0" xfId="0" quotePrefix="1" applyFont="1"/>
    <xf numFmtId="0" fontId="6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351847</xdr:colOff>
      <xdr:row>2</xdr:row>
      <xdr:rowOff>230620</xdr:rowOff>
    </xdr:from>
    <xdr:to>
      <xdr:col>12</xdr:col>
      <xdr:colOff>216530</xdr:colOff>
      <xdr:row>14</xdr:row>
      <xdr:rowOff>112568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720F01-C803-A49E-5DBB-BC3A48D15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8574" y="680893"/>
          <a:ext cx="3758099" cy="2739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5CED2-CC87-4A72-BD90-1961F5BE1F40}">
  <dimension ref="A2:N109"/>
  <sheetViews>
    <sheetView showGridLines="0" tabSelected="1" topLeftCell="A7" zoomScale="110" zoomScaleNormal="110" workbookViewId="0">
      <pane xSplit="1" topLeftCell="B1" activePane="topRight" state="frozen"/>
      <selection pane="topRight" activeCell="F11" sqref="F11"/>
    </sheetView>
  </sheetViews>
  <sheetFormatPr defaultColWidth="8.83203125" defaultRowHeight="18" customHeight="1" x14ac:dyDescent="0.25"/>
  <cols>
    <col min="1" max="1" width="10.33203125" style="1" customWidth="1"/>
    <col min="2" max="2" width="53.33203125" style="2" bestFit="1" customWidth="1"/>
    <col min="3" max="3" width="12.33203125" style="4" customWidth="1"/>
    <col min="4" max="4" width="12.33203125" style="52" customWidth="1"/>
    <col min="5" max="5" width="12.33203125" style="4" customWidth="1"/>
    <col min="6" max="6" width="12.33203125" style="11" customWidth="1"/>
    <col min="7" max="7" width="15.4140625" style="4" bestFit="1" customWidth="1"/>
    <col min="8" max="8" width="12.33203125" style="13" customWidth="1"/>
    <col min="9" max="10" width="13.1640625" style="4" customWidth="1"/>
    <col min="11" max="13" width="12.33203125" style="4" customWidth="1"/>
    <col min="14" max="14" width="12.6640625" style="11" bestFit="1" customWidth="1"/>
    <col min="15" max="16384" width="8.83203125" style="2"/>
  </cols>
  <sheetData>
    <row r="2" spans="1:14" ht="18" customHeight="1" x14ac:dyDescent="0.25">
      <c r="E2" s="62"/>
      <c r="F2" s="62"/>
      <c r="M2" s="62"/>
      <c r="N2" s="62"/>
    </row>
    <row r="3" spans="1:14" s="5" customFormat="1" ht="30" customHeight="1" thickBot="1" x14ac:dyDescent="0.35">
      <c r="A3" s="49" t="s">
        <v>0</v>
      </c>
      <c r="B3" s="50" t="s">
        <v>1</v>
      </c>
      <c r="C3" s="51" t="s">
        <v>65</v>
      </c>
      <c r="D3" s="53" t="s">
        <v>64</v>
      </c>
      <c r="E3" s="53" t="s">
        <v>86</v>
      </c>
      <c r="F3" s="53" t="s">
        <v>87</v>
      </c>
      <c r="G3" s="53" t="s">
        <v>88</v>
      </c>
    </row>
    <row r="4" spans="1:14" ht="18" customHeight="1" x14ac:dyDescent="0.25">
      <c r="A4" s="25">
        <v>27</v>
      </c>
      <c r="B4" s="19" t="s">
        <v>8</v>
      </c>
      <c r="C4" s="16" t="s">
        <v>71</v>
      </c>
      <c r="D4" s="58">
        <v>120</v>
      </c>
      <c r="E4" s="61">
        <v>10</v>
      </c>
      <c r="F4" s="2" t="s">
        <v>90</v>
      </c>
      <c r="G4" s="2" t="s">
        <v>89</v>
      </c>
      <c r="H4" s="2"/>
      <c r="I4" s="2"/>
      <c r="J4" s="2"/>
      <c r="K4" s="2"/>
      <c r="L4" s="2"/>
      <c r="M4" s="2"/>
      <c r="N4" s="2"/>
    </row>
    <row r="5" spans="1:14" ht="18" customHeight="1" x14ac:dyDescent="0.25">
      <c r="A5" s="26" t="s">
        <v>9</v>
      </c>
      <c r="B5" s="6" t="s">
        <v>10</v>
      </c>
      <c r="C5" s="7">
        <v>8</v>
      </c>
      <c r="D5" s="59">
        <v>0</v>
      </c>
      <c r="E5" s="61">
        <v>4</v>
      </c>
      <c r="F5" s="66" t="s">
        <v>92</v>
      </c>
      <c r="G5" s="2" t="s">
        <v>91</v>
      </c>
      <c r="H5" s="2"/>
      <c r="I5" s="2"/>
      <c r="J5" s="2"/>
      <c r="K5" s="2"/>
      <c r="L5" s="2"/>
      <c r="M5" s="2"/>
      <c r="N5" s="2"/>
    </row>
    <row r="6" spans="1:14" ht="18" customHeight="1" x14ac:dyDescent="0.25">
      <c r="A6" s="26" t="s">
        <v>11</v>
      </c>
      <c r="B6" s="6" t="s">
        <v>12</v>
      </c>
      <c r="C6" s="7">
        <v>8</v>
      </c>
      <c r="D6" s="59">
        <v>96</v>
      </c>
      <c r="E6" s="61">
        <v>4</v>
      </c>
      <c r="F6" s="66" t="s">
        <v>92</v>
      </c>
      <c r="G6" s="2" t="s">
        <v>93</v>
      </c>
      <c r="H6" s="2"/>
      <c r="I6" s="2"/>
      <c r="J6" s="2"/>
      <c r="K6" s="2"/>
      <c r="L6" s="2"/>
      <c r="M6" s="2"/>
      <c r="N6" s="2"/>
    </row>
    <row r="7" spans="1:14" ht="18" customHeight="1" x14ac:dyDescent="0.25">
      <c r="A7" s="26" t="s">
        <v>13</v>
      </c>
      <c r="B7" s="6" t="s">
        <v>14</v>
      </c>
      <c r="C7" s="7">
        <v>12</v>
      </c>
      <c r="D7" s="59">
        <v>150</v>
      </c>
      <c r="E7" s="61">
        <v>12</v>
      </c>
      <c r="F7" s="66" t="s">
        <v>94</v>
      </c>
      <c r="G7" s="2" t="s">
        <v>95</v>
      </c>
      <c r="H7" s="2"/>
      <c r="I7" s="2"/>
      <c r="J7" s="2"/>
      <c r="K7" s="2"/>
      <c r="L7" s="2"/>
      <c r="M7" s="2"/>
      <c r="N7" s="2"/>
    </row>
    <row r="8" spans="1:14" ht="18" customHeight="1" x14ac:dyDescent="0.25">
      <c r="A8" s="26" t="s">
        <v>15</v>
      </c>
      <c r="B8" s="6" t="s">
        <v>16</v>
      </c>
      <c r="C8" s="7" t="s">
        <v>67</v>
      </c>
      <c r="D8" s="59">
        <v>70</v>
      </c>
      <c r="E8" s="61">
        <v>20.8</v>
      </c>
      <c r="F8" s="2"/>
      <c r="G8" s="2" t="s">
        <v>96</v>
      </c>
      <c r="H8" s="2"/>
      <c r="I8" s="2"/>
      <c r="J8" s="2"/>
      <c r="K8" s="2"/>
      <c r="L8" s="2"/>
      <c r="M8" s="2"/>
      <c r="N8" s="2"/>
    </row>
    <row r="9" spans="1:14" ht="18" customHeight="1" x14ac:dyDescent="0.25">
      <c r="A9" s="26" t="s">
        <v>17</v>
      </c>
      <c r="B9" s="6" t="s">
        <v>18</v>
      </c>
      <c r="C9" s="7">
        <v>12</v>
      </c>
      <c r="D9" s="59">
        <v>84</v>
      </c>
      <c r="E9" s="61">
        <v>9</v>
      </c>
      <c r="F9" s="66" t="s">
        <v>131</v>
      </c>
      <c r="G9" s="2" t="s">
        <v>97</v>
      </c>
      <c r="H9" s="2"/>
      <c r="I9" s="2"/>
      <c r="J9" s="2"/>
      <c r="K9" s="2"/>
      <c r="L9" s="2"/>
      <c r="M9" s="2"/>
      <c r="N9" s="2"/>
    </row>
    <row r="10" spans="1:14" ht="18" customHeight="1" x14ac:dyDescent="0.25">
      <c r="A10" s="26" t="s">
        <v>19</v>
      </c>
      <c r="B10" s="6" t="s">
        <v>20</v>
      </c>
      <c r="C10" s="7" t="s">
        <v>66</v>
      </c>
      <c r="D10" s="59">
        <v>140</v>
      </c>
      <c r="E10" s="61">
        <v>10</v>
      </c>
      <c r="F10" s="2"/>
      <c r="G10" s="2" t="s">
        <v>98</v>
      </c>
      <c r="H10" s="2"/>
      <c r="I10" s="2"/>
      <c r="J10" s="2"/>
      <c r="K10" s="2"/>
      <c r="L10" s="2"/>
      <c r="M10" s="2"/>
      <c r="N10" s="2"/>
    </row>
    <row r="11" spans="1:14" ht="18" customHeight="1" x14ac:dyDescent="0.25">
      <c r="A11" s="26" t="s">
        <v>21</v>
      </c>
      <c r="B11" s="6" t="s">
        <v>22</v>
      </c>
      <c r="C11" s="7" t="s">
        <v>68</v>
      </c>
      <c r="D11" s="59">
        <v>120</v>
      </c>
      <c r="E11" s="61">
        <v>12</v>
      </c>
      <c r="F11" s="2"/>
      <c r="G11" s="2" t="s">
        <v>99</v>
      </c>
      <c r="H11" s="2"/>
      <c r="I11" s="2"/>
      <c r="J11" s="2"/>
      <c r="K11" s="2"/>
      <c r="L11" s="2"/>
      <c r="M11" s="2"/>
      <c r="N11" s="2"/>
    </row>
    <row r="12" spans="1:14" ht="18" customHeight="1" x14ac:dyDescent="0.25">
      <c r="A12" s="26" t="s">
        <v>23</v>
      </c>
      <c r="B12" s="6" t="s">
        <v>24</v>
      </c>
      <c r="C12" s="7">
        <v>8</v>
      </c>
      <c r="D12" s="59">
        <v>78</v>
      </c>
      <c r="E12" s="61">
        <v>5</v>
      </c>
      <c r="F12" s="66" t="s">
        <v>100</v>
      </c>
      <c r="G12" s="2" t="s">
        <v>101</v>
      </c>
      <c r="H12" s="2"/>
      <c r="I12" s="2"/>
      <c r="J12" s="2"/>
      <c r="K12" s="2"/>
      <c r="L12" s="2"/>
      <c r="M12" s="2"/>
      <c r="N12" s="2"/>
    </row>
    <row r="13" spans="1:14" ht="18" customHeight="1" x14ac:dyDescent="0.25">
      <c r="A13" s="26" t="s">
        <v>25</v>
      </c>
      <c r="B13" s="6" t="s">
        <v>26</v>
      </c>
      <c r="C13" s="7">
        <v>15</v>
      </c>
      <c r="D13" s="59">
        <v>24</v>
      </c>
      <c r="E13" s="61">
        <v>6</v>
      </c>
      <c r="F13" s="66" t="s">
        <v>102</v>
      </c>
      <c r="G13" s="66" t="s">
        <v>103</v>
      </c>
      <c r="H13" s="2"/>
      <c r="I13" s="2"/>
      <c r="J13" s="2"/>
      <c r="K13" s="2"/>
      <c r="L13" s="2"/>
      <c r="M13" s="2"/>
      <c r="N13" s="2"/>
    </row>
    <row r="14" spans="1:14" ht="18" customHeight="1" x14ac:dyDescent="0.25">
      <c r="A14" s="26" t="s">
        <v>27</v>
      </c>
      <c r="B14" s="6" t="s">
        <v>28</v>
      </c>
      <c r="C14" s="7" t="s">
        <v>69</v>
      </c>
      <c r="D14" s="59">
        <v>63</v>
      </c>
      <c r="E14" s="61">
        <v>10</v>
      </c>
      <c r="F14" s="2"/>
      <c r="G14" s="66" t="s">
        <v>104</v>
      </c>
      <c r="H14" s="2"/>
      <c r="I14" s="2"/>
      <c r="J14" s="2"/>
      <c r="K14" s="2"/>
      <c r="L14" s="2"/>
      <c r="M14" s="2"/>
      <c r="N14" s="2"/>
    </row>
    <row r="15" spans="1:14" ht="18" customHeight="1" x14ac:dyDescent="0.25">
      <c r="A15" s="26" t="s">
        <v>29</v>
      </c>
      <c r="B15" s="6" t="s">
        <v>30</v>
      </c>
      <c r="C15" s="7" t="s">
        <v>67</v>
      </c>
      <c r="D15" s="59">
        <v>150</v>
      </c>
      <c r="E15" s="61">
        <v>9.19</v>
      </c>
      <c r="F15" s="2"/>
      <c r="G15" s="2" t="s">
        <v>105</v>
      </c>
      <c r="I15" s="2"/>
      <c r="J15" s="2"/>
      <c r="K15" s="2"/>
      <c r="L15" s="2"/>
      <c r="M15" s="2"/>
      <c r="N15" s="2"/>
    </row>
    <row r="16" spans="1:14" ht="18" customHeight="1" x14ac:dyDescent="0.25">
      <c r="A16" s="26" t="s">
        <v>31</v>
      </c>
      <c r="B16" s="6" t="s">
        <v>32</v>
      </c>
      <c r="C16" s="7">
        <v>12</v>
      </c>
      <c r="D16" s="59">
        <v>96</v>
      </c>
      <c r="E16" s="61">
        <v>6.22</v>
      </c>
      <c r="F16" s="66" t="s">
        <v>106</v>
      </c>
      <c r="G16" s="66" t="s">
        <v>107</v>
      </c>
      <c r="I16" s="2"/>
      <c r="J16" s="2"/>
      <c r="K16" s="2"/>
      <c r="L16" s="2"/>
      <c r="M16" s="2"/>
      <c r="N16" s="2"/>
    </row>
    <row r="17" spans="1:14" ht="18" customHeight="1" x14ac:dyDescent="0.25">
      <c r="A17" s="26" t="s">
        <v>33</v>
      </c>
      <c r="B17" s="6" t="s">
        <v>34</v>
      </c>
      <c r="C17" s="7">
        <v>12</v>
      </c>
      <c r="D17" s="59">
        <v>96</v>
      </c>
      <c r="E17" s="61">
        <v>5.55</v>
      </c>
      <c r="F17" s="66" t="s">
        <v>108</v>
      </c>
      <c r="G17" s="2" t="s">
        <v>109</v>
      </c>
      <c r="I17" s="2"/>
      <c r="J17" s="2"/>
      <c r="K17" s="2"/>
      <c r="L17" s="2"/>
      <c r="M17" s="2"/>
      <c r="N17" s="2"/>
    </row>
    <row r="18" spans="1:14" ht="18" customHeight="1" x14ac:dyDescent="0.25">
      <c r="A18" s="26" t="s">
        <v>35</v>
      </c>
      <c r="B18" s="6" t="s">
        <v>36</v>
      </c>
      <c r="C18" s="7">
        <v>12</v>
      </c>
      <c r="D18" s="59">
        <v>96</v>
      </c>
      <c r="E18" s="61">
        <v>5.55</v>
      </c>
      <c r="F18" s="66" t="s">
        <v>110</v>
      </c>
      <c r="G18" s="2" t="s">
        <v>111</v>
      </c>
      <c r="I18" s="2"/>
      <c r="J18" s="2"/>
      <c r="K18" s="2"/>
      <c r="L18" s="2"/>
      <c r="M18" s="2"/>
      <c r="N18" s="2"/>
    </row>
    <row r="19" spans="1:14" ht="18" customHeight="1" x14ac:dyDescent="0.25">
      <c r="A19" s="26" t="s">
        <v>37</v>
      </c>
      <c r="B19" s="6" t="s">
        <v>38</v>
      </c>
      <c r="C19" s="7" t="s">
        <v>70</v>
      </c>
      <c r="D19" s="59">
        <v>98</v>
      </c>
      <c r="E19" s="61">
        <v>11</v>
      </c>
      <c r="F19" s="2"/>
      <c r="G19" s="2" t="s">
        <v>112</v>
      </c>
      <c r="I19" s="2"/>
      <c r="J19" s="2"/>
      <c r="K19" s="2"/>
      <c r="L19" s="2"/>
      <c r="M19" s="2"/>
      <c r="N19" s="2"/>
    </row>
    <row r="20" spans="1:14" ht="18" customHeight="1" x14ac:dyDescent="0.25">
      <c r="A20" s="26" t="s">
        <v>39</v>
      </c>
      <c r="B20" s="6" t="s">
        <v>40</v>
      </c>
      <c r="C20" s="7" t="s">
        <v>70</v>
      </c>
      <c r="D20" s="59">
        <v>98</v>
      </c>
      <c r="E20" s="61">
        <v>11</v>
      </c>
      <c r="F20" s="2"/>
      <c r="G20" s="2" t="s">
        <v>113</v>
      </c>
      <c r="I20" s="2"/>
      <c r="J20" s="2"/>
      <c r="K20" s="2"/>
      <c r="L20" s="2"/>
      <c r="M20" s="2"/>
      <c r="N20" s="2"/>
    </row>
    <row r="21" spans="1:14" ht="18" customHeight="1" x14ac:dyDescent="0.25">
      <c r="A21" s="26" t="s">
        <v>41</v>
      </c>
      <c r="B21" s="6" t="s">
        <v>42</v>
      </c>
      <c r="C21" s="7" t="s">
        <v>70</v>
      </c>
      <c r="D21" s="59">
        <v>98</v>
      </c>
      <c r="E21" s="61">
        <v>11</v>
      </c>
      <c r="F21" s="2"/>
      <c r="G21" s="2" t="s">
        <v>114</v>
      </c>
      <c r="I21" s="2"/>
      <c r="J21" s="2"/>
      <c r="K21" s="2"/>
      <c r="L21" s="2"/>
      <c r="M21" s="2"/>
      <c r="N21" s="2"/>
    </row>
    <row r="22" spans="1:14" ht="18" customHeight="1" x14ac:dyDescent="0.25">
      <c r="A22" s="26" t="s">
        <v>43</v>
      </c>
      <c r="B22" s="6" t="s">
        <v>44</v>
      </c>
      <c r="C22" s="7">
        <v>8</v>
      </c>
      <c r="D22" s="59">
        <v>128</v>
      </c>
      <c r="E22" s="61">
        <v>7</v>
      </c>
      <c r="F22" s="66" t="s">
        <v>115</v>
      </c>
      <c r="G22" s="2" t="s">
        <v>116</v>
      </c>
      <c r="I22" s="2"/>
      <c r="J22" s="2"/>
      <c r="K22" s="2"/>
      <c r="L22" s="2"/>
      <c r="M22" s="2"/>
      <c r="N22" s="2"/>
    </row>
    <row r="23" spans="1:14" ht="18" customHeight="1" x14ac:dyDescent="0.25">
      <c r="A23" s="26" t="s">
        <v>45</v>
      </c>
      <c r="B23" s="6" t="s">
        <v>46</v>
      </c>
      <c r="C23" s="7">
        <v>8</v>
      </c>
      <c r="D23" s="59">
        <v>128</v>
      </c>
      <c r="E23" s="61">
        <v>7</v>
      </c>
      <c r="F23" s="66" t="s">
        <v>117</v>
      </c>
      <c r="G23" s="2" t="s">
        <v>118</v>
      </c>
      <c r="I23" s="2"/>
      <c r="J23" s="2"/>
      <c r="K23" s="2"/>
      <c r="L23" s="2"/>
      <c r="M23" s="2"/>
      <c r="N23" s="2"/>
    </row>
    <row r="24" spans="1:14" ht="18" customHeight="1" x14ac:dyDescent="0.25">
      <c r="A24" s="26" t="s">
        <v>47</v>
      </c>
      <c r="B24" s="6" t="s">
        <v>48</v>
      </c>
      <c r="C24" s="7">
        <v>8</v>
      </c>
      <c r="D24" s="59">
        <v>128</v>
      </c>
      <c r="E24" s="61">
        <v>7</v>
      </c>
      <c r="F24" s="66" t="s">
        <v>119</v>
      </c>
      <c r="G24" s="2" t="s">
        <v>120</v>
      </c>
      <c r="I24" s="2"/>
      <c r="J24" s="2"/>
      <c r="K24" s="2"/>
      <c r="L24" s="2"/>
      <c r="M24" s="2"/>
      <c r="N24" s="2"/>
    </row>
    <row r="25" spans="1:14" ht="18" customHeight="1" x14ac:dyDescent="0.25">
      <c r="A25" s="26" t="s">
        <v>49</v>
      </c>
      <c r="B25" s="6" t="s">
        <v>50</v>
      </c>
      <c r="C25" s="7">
        <v>8</v>
      </c>
      <c r="D25" s="59">
        <v>96</v>
      </c>
      <c r="E25" s="61">
        <v>7</v>
      </c>
      <c r="F25" s="67" t="s">
        <v>129</v>
      </c>
      <c r="G25" s="2" t="s">
        <v>121</v>
      </c>
      <c r="I25" s="2"/>
      <c r="J25" s="2"/>
      <c r="K25" s="2"/>
      <c r="L25" s="2"/>
      <c r="M25" s="2"/>
      <c r="N25" s="2"/>
    </row>
    <row r="26" spans="1:14" ht="18" customHeight="1" x14ac:dyDescent="0.25">
      <c r="A26" s="26" t="s">
        <v>51</v>
      </c>
      <c r="B26" s="6" t="s">
        <v>52</v>
      </c>
      <c r="C26" s="7">
        <v>8</v>
      </c>
      <c r="D26" s="59">
        <v>128</v>
      </c>
      <c r="E26" s="61">
        <v>4.1500000000000004</v>
      </c>
      <c r="F26" s="66" t="s">
        <v>130</v>
      </c>
      <c r="G26" s="2" t="s">
        <v>122</v>
      </c>
      <c r="I26" s="2"/>
      <c r="J26" s="2"/>
      <c r="K26" s="2"/>
      <c r="L26" s="2"/>
      <c r="M26" s="2"/>
      <c r="N26" s="2"/>
    </row>
    <row r="27" spans="1:14" ht="18" customHeight="1" x14ac:dyDescent="0.25">
      <c r="A27" s="26" t="s">
        <v>53</v>
      </c>
      <c r="B27" s="6" t="s">
        <v>54</v>
      </c>
      <c r="C27" s="7">
        <v>12</v>
      </c>
      <c r="D27" s="59">
        <v>36</v>
      </c>
      <c r="E27" s="61">
        <v>20.37</v>
      </c>
      <c r="F27" s="66" t="s">
        <v>123</v>
      </c>
      <c r="G27" s="66" t="s">
        <v>124</v>
      </c>
      <c r="I27" s="2"/>
      <c r="J27" s="2"/>
      <c r="K27" s="2"/>
      <c r="L27" s="2"/>
      <c r="M27" s="2"/>
      <c r="N27" s="2"/>
    </row>
    <row r="28" spans="1:14" ht="18" customHeight="1" x14ac:dyDescent="0.35">
      <c r="A28" s="26" t="s">
        <v>55</v>
      </c>
      <c r="B28" s="6" t="s">
        <v>56</v>
      </c>
      <c r="C28" s="7">
        <v>10</v>
      </c>
      <c r="D28" s="59">
        <v>30</v>
      </c>
      <c r="E28" s="61">
        <v>13.75</v>
      </c>
      <c r="F28" s="66" t="s">
        <v>125</v>
      </c>
      <c r="G28" s="66" t="s">
        <v>126</v>
      </c>
      <c r="H28"/>
      <c r="I28" s="2"/>
      <c r="J28" s="2"/>
      <c r="K28" s="2"/>
      <c r="L28" s="2"/>
      <c r="M28" s="2"/>
      <c r="N28" s="2"/>
    </row>
    <row r="29" spans="1:14" ht="18" customHeight="1" thickBot="1" x14ac:dyDescent="0.4">
      <c r="A29" s="30" t="s">
        <v>57</v>
      </c>
      <c r="B29" s="31" t="s">
        <v>58</v>
      </c>
      <c r="C29" s="32">
        <v>8</v>
      </c>
      <c r="D29" s="60">
        <v>84</v>
      </c>
      <c r="E29" s="61">
        <v>4</v>
      </c>
      <c r="F29" s="66" t="s">
        <v>127</v>
      </c>
      <c r="G29" s="2" t="s">
        <v>128</v>
      </c>
      <c r="H29"/>
      <c r="I29" s="2"/>
      <c r="J29" s="2"/>
      <c r="K29" s="2"/>
      <c r="L29" s="2"/>
      <c r="M29" s="2"/>
      <c r="N29" s="2"/>
    </row>
    <row r="30" spans="1:14" ht="18" customHeight="1" x14ac:dyDescent="0.35">
      <c r="H30"/>
      <c r="N30" s="12"/>
    </row>
    <row r="31" spans="1:14" ht="18" customHeight="1" x14ac:dyDescent="0.35">
      <c r="H31"/>
    </row>
    <row r="32" spans="1:14" ht="18" customHeight="1" x14ac:dyDescent="0.35">
      <c r="H32"/>
    </row>
    <row r="33" spans="8:8" ht="18" customHeight="1" x14ac:dyDescent="0.35">
      <c r="H33"/>
    </row>
    <row r="34" spans="8:8" ht="18" customHeight="1" x14ac:dyDescent="0.35">
      <c r="H34"/>
    </row>
    <row r="35" spans="8:8" ht="18" customHeight="1" x14ac:dyDescent="0.35">
      <c r="H35"/>
    </row>
    <row r="36" spans="8:8" ht="18" customHeight="1" x14ac:dyDescent="0.35">
      <c r="H36"/>
    </row>
    <row r="37" spans="8:8" ht="18" customHeight="1" x14ac:dyDescent="0.35">
      <c r="H37"/>
    </row>
    <row r="38" spans="8:8" ht="18" customHeight="1" x14ac:dyDescent="0.35">
      <c r="H38"/>
    </row>
    <row r="39" spans="8:8" ht="18" customHeight="1" x14ac:dyDescent="0.35">
      <c r="H39"/>
    </row>
    <row r="40" spans="8:8" ht="18" customHeight="1" x14ac:dyDescent="0.35">
      <c r="H40"/>
    </row>
    <row r="41" spans="8:8" ht="18" customHeight="1" x14ac:dyDescent="0.35">
      <c r="H41"/>
    </row>
    <row r="42" spans="8:8" ht="18" customHeight="1" x14ac:dyDescent="0.35">
      <c r="H42"/>
    </row>
    <row r="43" spans="8:8" ht="18" customHeight="1" x14ac:dyDescent="0.35">
      <c r="H43"/>
    </row>
    <row r="44" spans="8:8" ht="18" customHeight="1" x14ac:dyDescent="0.35">
      <c r="H44"/>
    </row>
    <row r="45" spans="8:8" ht="18" customHeight="1" x14ac:dyDescent="0.35">
      <c r="H45"/>
    </row>
    <row r="46" spans="8:8" ht="18" customHeight="1" x14ac:dyDescent="0.35">
      <c r="H46"/>
    </row>
    <row r="47" spans="8:8" ht="18" customHeight="1" x14ac:dyDescent="0.35">
      <c r="H47"/>
    </row>
    <row r="48" spans="8:8" ht="18" customHeight="1" x14ac:dyDescent="0.35">
      <c r="H48"/>
    </row>
    <row r="49" spans="8:8" ht="18" customHeight="1" x14ac:dyDescent="0.35">
      <c r="H49"/>
    </row>
    <row r="50" spans="8:8" ht="18" customHeight="1" x14ac:dyDescent="0.35">
      <c r="H50"/>
    </row>
    <row r="51" spans="8:8" ht="18" customHeight="1" x14ac:dyDescent="0.35">
      <c r="H51"/>
    </row>
    <row r="52" spans="8:8" ht="18" customHeight="1" x14ac:dyDescent="0.35">
      <c r="H52"/>
    </row>
    <row r="53" spans="8:8" ht="18" customHeight="1" x14ac:dyDescent="0.35">
      <c r="H53"/>
    </row>
    <row r="54" spans="8:8" ht="18" customHeight="1" x14ac:dyDescent="0.35">
      <c r="H54"/>
    </row>
    <row r="55" spans="8:8" ht="18" customHeight="1" x14ac:dyDescent="0.35">
      <c r="H55"/>
    </row>
    <row r="56" spans="8:8" ht="18" customHeight="1" x14ac:dyDescent="0.35">
      <c r="H56"/>
    </row>
    <row r="57" spans="8:8" ht="18" customHeight="1" x14ac:dyDescent="0.35">
      <c r="H57"/>
    </row>
    <row r="58" spans="8:8" ht="18" customHeight="1" x14ac:dyDescent="0.35">
      <c r="H58"/>
    </row>
    <row r="59" spans="8:8" ht="18" customHeight="1" x14ac:dyDescent="0.35">
      <c r="H59"/>
    </row>
    <row r="60" spans="8:8" ht="18" customHeight="1" x14ac:dyDescent="0.35">
      <c r="H60"/>
    </row>
    <row r="61" spans="8:8" ht="18" customHeight="1" x14ac:dyDescent="0.35">
      <c r="H61"/>
    </row>
    <row r="62" spans="8:8" ht="18" customHeight="1" x14ac:dyDescent="0.35">
      <c r="H62"/>
    </row>
    <row r="63" spans="8:8" ht="18" customHeight="1" x14ac:dyDescent="0.35">
      <c r="H63"/>
    </row>
    <row r="64" spans="8:8" ht="18" customHeight="1" x14ac:dyDescent="0.35">
      <c r="H64"/>
    </row>
    <row r="65" spans="8:8" ht="18" customHeight="1" x14ac:dyDescent="0.35">
      <c r="H65"/>
    </row>
    <row r="66" spans="8:8" ht="18" customHeight="1" x14ac:dyDescent="0.35">
      <c r="H66"/>
    </row>
    <row r="67" spans="8:8" ht="18" customHeight="1" x14ac:dyDescent="0.35">
      <c r="H67"/>
    </row>
    <row r="68" spans="8:8" ht="18" customHeight="1" x14ac:dyDescent="0.35">
      <c r="H68"/>
    </row>
    <row r="69" spans="8:8" ht="18" customHeight="1" x14ac:dyDescent="0.35">
      <c r="H69"/>
    </row>
    <row r="70" spans="8:8" ht="18" customHeight="1" x14ac:dyDescent="0.35">
      <c r="H70"/>
    </row>
    <row r="71" spans="8:8" ht="18" customHeight="1" x14ac:dyDescent="0.35">
      <c r="H71"/>
    </row>
    <row r="72" spans="8:8" ht="18" customHeight="1" x14ac:dyDescent="0.35">
      <c r="H72"/>
    </row>
    <row r="73" spans="8:8" ht="18" customHeight="1" x14ac:dyDescent="0.35">
      <c r="H73"/>
    </row>
    <row r="74" spans="8:8" ht="18" customHeight="1" x14ac:dyDescent="0.35">
      <c r="H74"/>
    </row>
    <row r="75" spans="8:8" ht="18" customHeight="1" x14ac:dyDescent="0.35">
      <c r="H75"/>
    </row>
    <row r="76" spans="8:8" ht="18" customHeight="1" x14ac:dyDescent="0.35">
      <c r="H76"/>
    </row>
    <row r="77" spans="8:8" ht="18" customHeight="1" x14ac:dyDescent="0.35">
      <c r="H77"/>
    </row>
    <row r="78" spans="8:8" ht="18" customHeight="1" x14ac:dyDescent="0.35">
      <c r="H78"/>
    </row>
    <row r="79" spans="8:8" ht="18" customHeight="1" x14ac:dyDescent="0.35">
      <c r="H79"/>
    </row>
    <row r="80" spans="8:8" ht="18" customHeight="1" x14ac:dyDescent="0.35">
      <c r="H80"/>
    </row>
    <row r="81" spans="8:8" ht="18" customHeight="1" x14ac:dyDescent="0.35">
      <c r="H81"/>
    </row>
    <row r="82" spans="8:8" ht="18" customHeight="1" x14ac:dyDescent="0.35">
      <c r="H82"/>
    </row>
    <row r="83" spans="8:8" ht="18" customHeight="1" x14ac:dyDescent="0.35">
      <c r="H83"/>
    </row>
    <row r="84" spans="8:8" ht="18" customHeight="1" x14ac:dyDescent="0.35">
      <c r="H84"/>
    </row>
    <row r="85" spans="8:8" ht="18" customHeight="1" x14ac:dyDescent="0.35">
      <c r="H85"/>
    </row>
    <row r="86" spans="8:8" ht="18" customHeight="1" x14ac:dyDescent="0.35">
      <c r="H86"/>
    </row>
    <row r="87" spans="8:8" ht="18" customHeight="1" x14ac:dyDescent="0.35">
      <c r="H87"/>
    </row>
    <row r="88" spans="8:8" ht="18" customHeight="1" x14ac:dyDescent="0.35">
      <c r="H88"/>
    </row>
    <row r="89" spans="8:8" ht="18" customHeight="1" x14ac:dyDescent="0.35">
      <c r="H89"/>
    </row>
    <row r="90" spans="8:8" ht="18" customHeight="1" x14ac:dyDescent="0.35">
      <c r="H90"/>
    </row>
    <row r="91" spans="8:8" ht="18" customHeight="1" x14ac:dyDescent="0.35">
      <c r="H91"/>
    </row>
    <row r="92" spans="8:8" ht="18" customHeight="1" x14ac:dyDescent="0.35">
      <c r="H92"/>
    </row>
    <row r="93" spans="8:8" ht="18" customHeight="1" x14ac:dyDescent="0.35">
      <c r="H93"/>
    </row>
    <row r="94" spans="8:8" ht="18" customHeight="1" x14ac:dyDescent="0.35">
      <c r="H94"/>
    </row>
    <row r="95" spans="8:8" ht="18" customHeight="1" x14ac:dyDescent="0.35">
      <c r="H95"/>
    </row>
    <row r="96" spans="8:8" ht="18" customHeight="1" x14ac:dyDescent="0.35">
      <c r="H96"/>
    </row>
    <row r="97" spans="8:8" ht="18" customHeight="1" x14ac:dyDescent="0.35">
      <c r="H97"/>
    </row>
    <row r="98" spans="8:8" ht="18" customHeight="1" x14ac:dyDescent="0.35">
      <c r="H98"/>
    </row>
    <row r="99" spans="8:8" ht="18" customHeight="1" x14ac:dyDescent="0.35">
      <c r="H99"/>
    </row>
    <row r="100" spans="8:8" ht="18" customHeight="1" x14ac:dyDescent="0.35">
      <c r="H100"/>
    </row>
    <row r="101" spans="8:8" ht="18" customHeight="1" x14ac:dyDescent="0.35">
      <c r="H101"/>
    </row>
    <row r="102" spans="8:8" ht="18" customHeight="1" x14ac:dyDescent="0.35">
      <c r="H102"/>
    </row>
    <row r="103" spans="8:8" ht="18" customHeight="1" x14ac:dyDescent="0.35">
      <c r="H103"/>
    </row>
    <row r="104" spans="8:8" ht="18" customHeight="1" x14ac:dyDescent="0.35">
      <c r="H104"/>
    </row>
    <row r="105" spans="8:8" ht="18" customHeight="1" x14ac:dyDescent="0.35">
      <c r="H105"/>
    </row>
    <row r="106" spans="8:8" ht="18" customHeight="1" x14ac:dyDescent="0.35">
      <c r="H106"/>
    </row>
    <row r="107" spans="8:8" ht="18" customHeight="1" x14ac:dyDescent="0.35">
      <c r="H107"/>
    </row>
    <row r="108" spans="8:8" ht="18" customHeight="1" x14ac:dyDescent="0.35">
      <c r="H108"/>
    </row>
    <row r="109" spans="8:8" ht="18" customHeight="1" x14ac:dyDescent="0.35">
      <c r="H109"/>
    </row>
  </sheetData>
  <mergeCells count="2">
    <mergeCell ref="E2:F2"/>
    <mergeCell ref="M2:N2"/>
  </mergeCells>
  <phoneticPr fontId="5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DD5FE-B2D1-4F26-965B-0D91159B9BDF}">
  <dimension ref="B3:H40"/>
  <sheetViews>
    <sheetView topLeftCell="A13" workbookViewId="0">
      <selection activeCell="D45" sqref="D45"/>
    </sheetView>
  </sheetViews>
  <sheetFormatPr defaultRowHeight="15.5" x14ac:dyDescent="0.35"/>
  <cols>
    <col min="3" max="3" width="9.1640625" bestFit="1" customWidth="1"/>
    <col min="4" max="4" width="54.25" bestFit="1" customWidth="1"/>
    <col min="5" max="5" width="9.1640625" style="55" bestFit="1" customWidth="1"/>
    <col min="6" max="6" width="19" style="56" bestFit="1" customWidth="1"/>
    <col min="7" max="7" width="9.58203125" customWidth="1"/>
    <col min="8" max="8" width="10.83203125" bestFit="1" customWidth="1"/>
  </cols>
  <sheetData>
    <row r="3" spans="2:8" x14ac:dyDescent="0.35">
      <c r="B3" t="s">
        <v>72</v>
      </c>
      <c r="C3" t="s">
        <v>0</v>
      </c>
      <c r="D3" t="s">
        <v>1</v>
      </c>
      <c r="E3" s="55" t="s">
        <v>73</v>
      </c>
      <c r="F3" s="56" t="s">
        <v>74</v>
      </c>
      <c r="G3" t="s">
        <v>78</v>
      </c>
      <c r="H3" t="s">
        <v>79</v>
      </c>
    </row>
    <row r="4" spans="2:8" x14ac:dyDescent="0.35">
      <c r="B4" t="s">
        <v>75</v>
      </c>
      <c r="C4" t="s">
        <v>9</v>
      </c>
      <c r="D4" t="s">
        <v>10</v>
      </c>
      <c r="E4" s="55">
        <v>44813</v>
      </c>
      <c r="F4" s="56">
        <v>3</v>
      </c>
      <c r="G4" s="57">
        <f>VLOOKUP(C4,Sheet1!$B$3:$F$30,5,FALSE)</f>
        <v>11.68</v>
      </c>
      <c r="H4" s="57">
        <f t="shared" ref="H4:H38" si="0">F4*G4</f>
        <v>35.04</v>
      </c>
    </row>
    <row r="5" spans="2:8" x14ac:dyDescent="0.35">
      <c r="B5" t="s">
        <v>75</v>
      </c>
      <c r="C5" t="s">
        <v>37</v>
      </c>
      <c r="D5" t="s">
        <v>38</v>
      </c>
      <c r="E5" s="55">
        <v>44812</v>
      </c>
      <c r="F5" s="56">
        <v>211</v>
      </c>
      <c r="G5" s="57">
        <f>VLOOKUP(C5,Sheet1!$B$3:$F$30,5,FALSE)</f>
        <v>29.049999999999997</v>
      </c>
      <c r="H5" s="57">
        <f t="shared" si="0"/>
        <v>6129.5499999999993</v>
      </c>
    </row>
    <row r="6" spans="2:8" x14ac:dyDescent="0.35">
      <c r="B6" t="s">
        <v>75</v>
      </c>
      <c r="C6" t="s">
        <v>47</v>
      </c>
      <c r="D6" t="s">
        <v>48</v>
      </c>
      <c r="E6" s="55">
        <v>44796</v>
      </c>
      <c r="F6" s="56">
        <v>3</v>
      </c>
      <c r="G6" s="57">
        <f>VLOOKUP(C6,Sheet1!$B$3:$F$30,5,FALSE)</f>
        <v>19.439999999999998</v>
      </c>
      <c r="H6" s="57">
        <f t="shared" si="0"/>
        <v>58.319999999999993</v>
      </c>
    </row>
    <row r="7" spans="2:8" x14ac:dyDescent="0.35">
      <c r="B7" t="s">
        <v>80</v>
      </c>
      <c r="C7" t="s">
        <v>9</v>
      </c>
      <c r="D7" t="s">
        <v>10</v>
      </c>
      <c r="E7" s="55">
        <v>44791</v>
      </c>
      <c r="F7" s="56">
        <v>19</v>
      </c>
      <c r="G7" s="57">
        <f>VLOOKUP(C7,Sheet1!$B$3:$F$30,5,FALSE)</f>
        <v>11.68</v>
      </c>
      <c r="H7" s="57">
        <f t="shared" si="0"/>
        <v>221.92</v>
      </c>
    </row>
    <row r="8" spans="2:8" x14ac:dyDescent="0.35">
      <c r="B8" t="s">
        <v>80</v>
      </c>
      <c r="C8" t="s">
        <v>9</v>
      </c>
      <c r="D8" t="s">
        <v>10</v>
      </c>
      <c r="E8" s="55">
        <v>44811</v>
      </c>
      <c r="F8" s="56">
        <v>130</v>
      </c>
      <c r="G8" s="57">
        <f>VLOOKUP(C8,Sheet1!$B$3:$F$30,5,FALSE)</f>
        <v>11.68</v>
      </c>
      <c r="H8" s="57">
        <f t="shared" si="0"/>
        <v>1518.3999999999999</v>
      </c>
    </row>
    <row r="9" spans="2:8" x14ac:dyDescent="0.35">
      <c r="B9" t="s">
        <v>80</v>
      </c>
      <c r="C9" t="s">
        <v>13</v>
      </c>
      <c r="D9" t="s">
        <v>14</v>
      </c>
      <c r="E9" s="55">
        <v>44813</v>
      </c>
      <c r="F9" s="56">
        <v>110</v>
      </c>
      <c r="G9" s="57">
        <f>VLOOKUP(C9,Sheet1!$B$3:$F$30,5,FALSE)</f>
        <v>30.960000000000004</v>
      </c>
      <c r="H9" s="57">
        <f t="shared" si="0"/>
        <v>3405.6000000000004</v>
      </c>
    </row>
    <row r="10" spans="2:8" x14ac:dyDescent="0.35">
      <c r="B10" t="s">
        <v>80</v>
      </c>
      <c r="C10" t="s">
        <v>17</v>
      </c>
      <c r="D10" t="s">
        <v>18</v>
      </c>
      <c r="E10" s="55">
        <v>44786</v>
      </c>
      <c r="F10" s="56">
        <v>2390</v>
      </c>
      <c r="G10" s="57">
        <f>VLOOKUP(C10,Sheet1!$B$3:$F$30,5,FALSE)</f>
        <v>22.5</v>
      </c>
      <c r="H10" s="57">
        <f t="shared" si="0"/>
        <v>53775</v>
      </c>
    </row>
    <row r="11" spans="2:8" x14ac:dyDescent="0.35">
      <c r="B11" t="s">
        <v>80</v>
      </c>
      <c r="C11" t="s">
        <v>23</v>
      </c>
      <c r="D11" t="s">
        <v>24</v>
      </c>
      <c r="E11" s="55">
        <v>44787</v>
      </c>
      <c r="F11" s="56">
        <v>74</v>
      </c>
      <c r="G11" s="57">
        <f>VLOOKUP(C11,Sheet1!$B$3:$F$30,5,FALSE)</f>
        <v>13.4</v>
      </c>
      <c r="H11" s="57">
        <f t="shared" si="0"/>
        <v>991.6</v>
      </c>
    </row>
    <row r="12" spans="2:8" x14ac:dyDescent="0.35">
      <c r="B12" t="s">
        <v>80</v>
      </c>
      <c r="C12" t="s">
        <v>27</v>
      </c>
      <c r="D12" t="s">
        <v>28</v>
      </c>
      <c r="E12" s="55">
        <v>44787</v>
      </c>
      <c r="F12" s="56">
        <v>1913</v>
      </c>
      <c r="G12" s="57">
        <f>VLOOKUP(C12,Sheet1!$B$3:$F$30,5,FALSE)</f>
        <v>25.830000000000002</v>
      </c>
      <c r="H12" s="57">
        <f t="shared" si="0"/>
        <v>49412.79</v>
      </c>
    </row>
    <row r="13" spans="2:8" x14ac:dyDescent="0.35">
      <c r="B13" t="s">
        <v>80</v>
      </c>
      <c r="C13" t="s">
        <v>27</v>
      </c>
      <c r="D13" t="s">
        <v>28</v>
      </c>
      <c r="E13" s="55">
        <v>44792</v>
      </c>
      <c r="F13" s="56">
        <v>206</v>
      </c>
      <c r="G13" s="57">
        <f>VLOOKUP(C13,Sheet1!$B$3:$F$30,5,FALSE)</f>
        <v>25.830000000000002</v>
      </c>
      <c r="H13" s="57">
        <f t="shared" si="0"/>
        <v>5320.9800000000005</v>
      </c>
    </row>
    <row r="14" spans="2:8" x14ac:dyDescent="0.35">
      <c r="B14" t="s">
        <v>80</v>
      </c>
      <c r="C14" t="s">
        <v>27</v>
      </c>
      <c r="D14" t="s">
        <v>28</v>
      </c>
      <c r="E14" s="55">
        <v>44794</v>
      </c>
      <c r="F14" s="56">
        <v>1460</v>
      </c>
      <c r="G14" s="57">
        <f>VLOOKUP(C14,Sheet1!$B$3:$F$30,5,FALSE)</f>
        <v>25.830000000000002</v>
      </c>
      <c r="H14" s="57">
        <f t="shared" si="0"/>
        <v>37711.800000000003</v>
      </c>
    </row>
    <row r="15" spans="2:8" x14ac:dyDescent="0.35">
      <c r="B15" t="s">
        <v>80</v>
      </c>
      <c r="C15" t="s">
        <v>27</v>
      </c>
      <c r="D15" t="s">
        <v>28</v>
      </c>
      <c r="E15" s="55">
        <v>44795</v>
      </c>
      <c r="F15" s="56">
        <v>1203</v>
      </c>
      <c r="G15" s="57">
        <f>VLOOKUP(C15,Sheet1!$B$3:$F$30,5,FALSE)</f>
        <v>25.830000000000002</v>
      </c>
      <c r="H15" s="57">
        <f t="shared" si="0"/>
        <v>31073.49</v>
      </c>
    </row>
    <row r="16" spans="2:8" x14ac:dyDescent="0.35">
      <c r="B16" t="s">
        <v>80</v>
      </c>
      <c r="C16" t="s">
        <v>27</v>
      </c>
      <c r="D16" t="s">
        <v>28</v>
      </c>
      <c r="E16" s="55">
        <v>44799</v>
      </c>
      <c r="F16" s="56">
        <v>1764</v>
      </c>
      <c r="G16" s="57">
        <f>VLOOKUP(C16,Sheet1!$B$3:$F$30,5,FALSE)</f>
        <v>25.830000000000002</v>
      </c>
      <c r="H16" s="57">
        <f t="shared" si="0"/>
        <v>45564.12</v>
      </c>
    </row>
    <row r="17" spans="2:8" x14ac:dyDescent="0.35">
      <c r="B17" t="s">
        <v>80</v>
      </c>
      <c r="C17" t="s">
        <v>27</v>
      </c>
      <c r="D17" t="s">
        <v>28</v>
      </c>
      <c r="E17" s="55">
        <v>44800</v>
      </c>
      <c r="F17" s="56">
        <v>1145</v>
      </c>
      <c r="G17" s="57">
        <f>VLOOKUP(C17,Sheet1!$B$3:$F$30,5,FALSE)</f>
        <v>25.830000000000002</v>
      </c>
      <c r="H17" s="57">
        <f t="shared" si="0"/>
        <v>29575.350000000002</v>
      </c>
    </row>
    <row r="18" spans="2:8" x14ac:dyDescent="0.35">
      <c r="B18" t="s">
        <v>80</v>
      </c>
      <c r="C18" t="s">
        <v>27</v>
      </c>
      <c r="D18" t="s">
        <v>28</v>
      </c>
      <c r="E18" s="55">
        <v>44801</v>
      </c>
      <c r="F18" s="56">
        <v>368</v>
      </c>
      <c r="G18" s="57">
        <f>VLOOKUP(C18,Sheet1!$B$3:$F$30,5,FALSE)</f>
        <v>25.830000000000002</v>
      </c>
      <c r="H18" s="57">
        <f t="shared" si="0"/>
        <v>9505.44</v>
      </c>
    </row>
    <row r="19" spans="2:8" x14ac:dyDescent="0.35">
      <c r="B19" t="s">
        <v>80</v>
      </c>
      <c r="C19" t="s">
        <v>31</v>
      </c>
      <c r="D19" t="s">
        <v>32</v>
      </c>
      <c r="E19" s="55">
        <v>44799</v>
      </c>
      <c r="F19" s="56">
        <v>96</v>
      </c>
      <c r="G19" s="57">
        <f>VLOOKUP(C19,Sheet1!$B$3:$F$30,5,FALSE)</f>
        <v>16.416</v>
      </c>
      <c r="H19" s="57">
        <f t="shared" si="0"/>
        <v>1575.9360000000001</v>
      </c>
    </row>
    <row r="20" spans="2:8" x14ac:dyDescent="0.35">
      <c r="B20" t="s">
        <v>80</v>
      </c>
      <c r="C20" t="s">
        <v>31</v>
      </c>
      <c r="D20" t="s">
        <v>32</v>
      </c>
      <c r="E20" s="55">
        <v>44802</v>
      </c>
      <c r="F20" s="56">
        <v>288</v>
      </c>
      <c r="G20" s="57">
        <f>VLOOKUP(C20,Sheet1!$B$3:$F$30,5,FALSE)</f>
        <v>16.416</v>
      </c>
      <c r="H20" s="57">
        <f t="shared" si="0"/>
        <v>4727.808</v>
      </c>
    </row>
    <row r="21" spans="2:8" x14ac:dyDescent="0.35">
      <c r="B21" t="s">
        <v>80</v>
      </c>
      <c r="C21" t="s">
        <v>31</v>
      </c>
      <c r="D21" t="s">
        <v>32</v>
      </c>
      <c r="E21" s="55">
        <v>44806</v>
      </c>
      <c r="F21" s="56">
        <v>252</v>
      </c>
      <c r="G21" s="57">
        <f>VLOOKUP(C21,Sheet1!$B$3:$F$30,5,FALSE)</f>
        <v>16.416</v>
      </c>
      <c r="H21" s="57">
        <f t="shared" si="0"/>
        <v>4136.8320000000003</v>
      </c>
    </row>
    <row r="22" spans="2:8" x14ac:dyDescent="0.35">
      <c r="B22" t="s">
        <v>80</v>
      </c>
      <c r="C22" t="s">
        <v>35</v>
      </c>
      <c r="D22" t="s">
        <v>36</v>
      </c>
      <c r="E22" s="55">
        <v>44803</v>
      </c>
      <c r="F22" s="56">
        <v>96</v>
      </c>
      <c r="G22" s="57">
        <f>VLOOKUP(C22,Sheet1!$B$3:$F$30,5,FALSE)</f>
        <v>14.4</v>
      </c>
      <c r="H22" s="57">
        <f t="shared" si="0"/>
        <v>1382.4</v>
      </c>
    </row>
    <row r="23" spans="2:8" x14ac:dyDescent="0.35">
      <c r="B23" t="s">
        <v>80</v>
      </c>
      <c r="C23" t="s">
        <v>57</v>
      </c>
      <c r="D23" t="s">
        <v>58</v>
      </c>
      <c r="E23" s="55">
        <v>44800</v>
      </c>
      <c r="F23" s="56">
        <v>672</v>
      </c>
      <c r="G23" s="57">
        <f>VLOOKUP(C23,Sheet1!$B$3:$F$30,5,FALSE)</f>
        <v>10.32</v>
      </c>
      <c r="H23" s="57">
        <f t="shared" si="0"/>
        <v>6935.04</v>
      </c>
    </row>
    <row r="24" spans="2:8" x14ac:dyDescent="0.35">
      <c r="B24" t="s">
        <v>80</v>
      </c>
      <c r="C24" t="s">
        <v>57</v>
      </c>
      <c r="D24" t="s">
        <v>58</v>
      </c>
      <c r="E24" s="55">
        <v>44807</v>
      </c>
      <c r="F24" s="56">
        <v>84</v>
      </c>
      <c r="G24" s="57">
        <f>VLOOKUP(C24,Sheet1!$B$3:$F$30,5,FALSE)</f>
        <v>10.32</v>
      </c>
      <c r="H24" s="57">
        <f t="shared" si="0"/>
        <v>866.88</v>
      </c>
    </row>
    <row r="25" spans="2:8" x14ac:dyDescent="0.35">
      <c r="B25" t="s">
        <v>80</v>
      </c>
      <c r="C25" t="s">
        <v>57</v>
      </c>
      <c r="D25" t="s">
        <v>58</v>
      </c>
      <c r="E25" s="55">
        <v>44810</v>
      </c>
      <c r="F25" s="56">
        <v>1526</v>
      </c>
      <c r="G25" s="57">
        <f>VLOOKUP(C25,Sheet1!$B$3:$F$30,5,FALSE)</f>
        <v>10.32</v>
      </c>
      <c r="H25" s="57">
        <f t="shared" si="0"/>
        <v>15748.32</v>
      </c>
    </row>
    <row r="26" spans="2:8" x14ac:dyDescent="0.35">
      <c r="B26" t="s">
        <v>76</v>
      </c>
      <c r="C26" t="s">
        <v>9</v>
      </c>
      <c r="D26" t="s">
        <v>10</v>
      </c>
      <c r="E26" s="55">
        <v>44791</v>
      </c>
      <c r="F26" s="56">
        <v>2145</v>
      </c>
      <c r="G26" s="57">
        <f>VLOOKUP(C26,Sheet1!$B$3:$F$30,5,FALSE)</f>
        <v>11.68</v>
      </c>
      <c r="H26" s="57">
        <f t="shared" si="0"/>
        <v>25053.599999999999</v>
      </c>
    </row>
    <row r="27" spans="2:8" x14ac:dyDescent="0.35">
      <c r="B27" t="s">
        <v>76</v>
      </c>
      <c r="C27" t="s">
        <v>27</v>
      </c>
      <c r="D27" t="s">
        <v>28</v>
      </c>
      <c r="E27" s="55">
        <v>44788</v>
      </c>
      <c r="F27" s="56">
        <v>223</v>
      </c>
      <c r="G27" s="57">
        <f>VLOOKUP(C27,Sheet1!$B$3:$F$30,5,FALSE)</f>
        <v>25.830000000000002</v>
      </c>
      <c r="H27" s="57">
        <f t="shared" si="0"/>
        <v>5760.09</v>
      </c>
    </row>
    <row r="28" spans="2:8" x14ac:dyDescent="0.35">
      <c r="B28" t="s">
        <v>76</v>
      </c>
      <c r="C28" t="s">
        <v>27</v>
      </c>
      <c r="D28" t="s">
        <v>28</v>
      </c>
      <c r="E28" s="55">
        <v>44793</v>
      </c>
      <c r="F28" s="56">
        <v>354</v>
      </c>
      <c r="G28" s="57">
        <f>VLOOKUP(C28,Sheet1!$B$3:$F$30,5,FALSE)</f>
        <v>25.830000000000002</v>
      </c>
      <c r="H28" s="57">
        <f t="shared" si="0"/>
        <v>9143.8200000000015</v>
      </c>
    </row>
    <row r="29" spans="2:8" x14ac:dyDescent="0.35">
      <c r="B29" t="s">
        <v>76</v>
      </c>
      <c r="C29" t="s">
        <v>27</v>
      </c>
      <c r="D29" t="s">
        <v>28</v>
      </c>
      <c r="E29" s="55">
        <v>44794</v>
      </c>
      <c r="F29" s="56">
        <v>654</v>
      </c>
      <c r="G29" s="57">
        <f>VLOOKUP(C29,Sheet1!$B$3:$F$30,5,FALSE)</f>
        <v>25.830000000000002</v>
      </c>
      <c r="H29" s="57">
        <f t="shared" si="0"/>
        <v>16892.82</v>
      </c>
    </row>
    <row r="30" spans="2:8" x14ac:dyDescent="0.35">
      <c r="B30" t="s">
        <v>76</v>
      </c>
      <c r="C30" t="s">
        <v>37</v>
      </c>
      <c r="D30" t="s">
        <v>38</v>
      </c>
      <c r="E30" s="55">
        <v>44799</v>
      </c>
      <c r="F30" s="56">
        <v>200</v>
      </c>
      <c r="G30" s="57">
        <f>VLOOKUP(C30,Sheet1!$B$3:$F$30,5,FALSE)</f>
        <v>29.049999999999997</v>
      </c>
      <c r="H30" s="57">
        <f t="shared" si="0"/>
        <v>5809.9999999999991</v>
      </c>
    </row>
    <row r="31" spans="2:8" x14ac:dyDescent="0.35">
      <c r="B31" t="s">
        <v>76</v>
      </c>
      <c r="C31" t="s">
        <v>53</v>
      </c>
      <c r="D31" t="s">
        <v>54</v>
      </c>
      <c r="E31" s="55">
        <v>44786</v>
      </c>
      <c r="F31" s="56">
        <v>549</v>
      </c>
      <c r="G31" s="57">
        <f>VLOOKUP(C31,Sheet1!$B$3:$F$30,5,FALSE)</f>
        <v>53.7</v>
      </c>
      <c r="H31" s="57">
        <f t="shared" si="0"/>
        <v>29481.300000000003</v>
      </c>
    </row>
    <row r="32" spans="2:8" x14ac:dyDescent="0.35">
      <c r="B32" t="s">
        <v>76</v>
      </c>
      <c r="C32" t="s">
        <v>53</v>
      </c>
      <c r="D32" t="s">
        <v>54</v>
      </c>
      <c r="E32" s="55">
        <v>44787</v>
      </c>
      <c r="F32" s="56">
        <v>553</v>
      </c>
      <c r="G32" s="57">
        <f>VLOOKUP(C32,Sheet1!$B$3:$F$30,5,FALSE)</f>
        <v>53.7</v>
      </c>
      <c r="H32" s="57">
        <f t="shared" si="0"/>
        <v>29696.100000000002</v>
      </c>
    </row>
    <row r="33" spans="2:8" x14ac:dyDescent="0.35">
      <c r="B33" t="s">
        <v>76</v>
      </c>
      <c r="C33" t="s">
        <v>53</v>
      </c>
      <c r="D33" t="s">
        <v>54</v>
      </c>
      <c r="E33" s="55">
        <v>44788</v>
      </c>
      <c r="F33" s="56">
        <v>553</v>
      </c>
      <c r="G33" s="57">
        <f>VLOOKUP(C33,Sheet1!$B$3:$F$30,5,FALSE)</f>
        <v>53.7</v>
      </c>
      <c r="H33" s="57">
        <f t="shared" si="0"/>
        <v>29696.100000000002</v>
      </c>
    </row>
    <row r="34" spans="2:8" x14ac:dyDescent="0.35">
      <c r="B34" t="s">
        <v>76</v>
      </c>
      <c r="C34" t="s">
        <v>53</v>
      </c>
      <c r="D34" t="s">
        <v>54</v>
      </c>
      <c r="E34" s="55">
        <v>44789</v>
      </c>
      <c r="F34" s="56">
        <v>545</v>
      </c>
      <c r="G34" s="57">
        <f>VLOOKUP(C34,Sheet1!$B$3:$F$30,5,FALSE)</f>
        <v>53.7</v>
      </c>
      <c r="H34" s="57">
        <f t="shared" si="0"/>
        <v>29266.5</v>
      </c>
    </row>
    <row r="35" spans="2:8" x14ac:dyDescent="0.35">
      <c r="B35" t="s">
        <v>76</v>
      </c>
      <c r="C35" t="s">
        <v>53</v>
      </c>
      <c r="D35" t="s">
        <v>54</v>
      </c>
      <c r="E35" s="55">
        <v>44799</v>
      </c>
      <c r="F35" s="56">
        <v>1089</v>
      </c>
      <c r="G35" s="57">
        <f>VLOOKUP(C35,Sheet1!$B$3:$F$30,5,FALSE)</f>
        <v>53.7</v>
      </c>
      <c r="H35" s="57">
        <f t="shared" si="0"/>
        <v>58479.3</v>
      </c>
    </row>
    <row r="36" spans="2:8" x14ac:dyDescent="0.35">
      <c r="B36" t="s">
        <v>76</v>
      </c>
      <c r="C36" t="s">
        <v>57</v>
      </c>
      <c r="D36" t="s">
        <v>58</v>
      </c>
      <c r="E36" s="55">
        <v>44800</v>
      </c>
      <c r="F36" s="56">
        <v>84</v>
      </c>
      <c r="G36" s="57">
        <f>VLOOKUP(C36,Sheet1!$B$3:$F$30,5,FALSE)</f>
        <v>10.32</v>
      </c>
      <c r="H36" s="57">
        <f t="shared" si="0"/>
        <v>866.88</v>
      </c>
    </row>
    <row r="37" spans="2:8" x14ac:dyDescent="0.35">
      <c r="B37" t="s">
        <v>76</v>
      </c>
      <c r="C37" t="s">
        <v>57</v>
      </c>
      <c r="D37" t="s">
        <v>58</v>
      </c>
      <c r="E37" s="55">
        <v>44805</v>
      </c>
      <c r="F37" s="56">
        <v>170</v>
      </c>
      <c r="G37" s="57">
        <f>VLOOKUP(C37,Sheet1!$B$3:$F$30,5,FALSE)</f>
        <v>10.32</v>
      </c>
      <c r="H37" s="57">
        <f t="shared" si="0"/>
        <v>1754.4</v>
      </c>
    </row>
    <row r="38" spans="2:8" x14ac:dyDescent="0.35">
      <c r="B38" t="s">
        <v>77</v>
      </c>
      <c r="C38" t="s">
        <v>19</v>
      </c>
      <c r="D38" t="s">
        <v>20</v>
      </c>
      <c r="E38" s="55">
        <v>44791</v>
      </c>
      <c r="F38" s="56">
        <v>736</v>
      </c>
      <c r="G38" s="57">
        <f>VLOOKUP(C38,Sheet1!$B$3:$F$30,5,FALSE)</f>
        <v>25.549999999999997</v>
      </c>
      <c r="H38" s="57">
        <f t="shared" si="0"/>
        <v>18804.8</v>
      </c>
    </row>
    <row r="40" spans="2:8" x14ac:dyDescent="0.35">
      <c r="H40" s="57">
        <f>SUM(H4:H38)</f>
        <v>570378.326</v>
      </c>
    </row>
  </sheetData>
  <autoFilter ref="B3:H38" xr:uid="{BA9DD5FE-B2D1-4F26-965B-0D91159B9BDF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DF444-5432-4F06-A1E8-3BF2D0CA7002}">
  <dimension ref="B3:K111"/>
  <sheetViews>
    <sheetView topLeftCell="A2" workbookViewId="0">
      <selection activeCell="C109" sqref="C4:C109"/>
    </sheetView>
  </sheetViews>
  <sheetFormatPr defaultRowHeight="15.5" x14ac:dyDescent="0.35"/>
  <cols>
    <col min="2" max="2" width="30.58203125" bestFit="1" customWidth="1"/>
    <col min="4" max="4" width="54.25" bestFit="1" customWidth="1"/>
    <col min="5" max="5" width="9.1640625" style="54" bestFit="1" customWidth="1"/>
    <col min="6" max="6" width="11" bestFit="1" customWidth="1"/>
    <col min="7" max="8" width="12" bestFit="1" customWidth="1"/>
    <col min="9" max="9" width="12" customWidth="1"/>
    <col min="10" max="10" width="8.75" bestFit="1" customWidth="1"/>
    <col min="11" max="11" width="12.33203125" bestFit="1" customWidth="1"/>
  </cols>
  <sheetData>
    <row r="3" spans="2:11" x14ac:dyDescent="0.35">
      <c r="B3" t="s">
        <v>72</v>
      </c>
      <c r="C3" t="s">
        <v>0</v>
      </c>
      <c r="D3" t="s">
        <v>1</v>
      </c>
      <c r="E3" s="54" t="s">
        <v>73</v>
      </c>
      <c r="F3" t="s">
        <v>81</v>
      </c>
      <c r="G3" t="s">
        <v>82</v>
      </c>
      <c r="H3" t="s">
        <v>83</v>
      </c>
      <c r="I3" t="s">
        <v>85</v>
      </c>
      <c r="J3" t="s">
        <v>78</v>
      </c>
      <c r="K3" t="s">
        <v>79</v>
      </c>
    </row>
    <row r="4" spans="2:11" x14ac:dyDescent="0.35">
      <c r="B4" t="s">
        <v>75</v>
      </c>
      <c r="C4">
        <v>27</v>
      </c>
      <c r="D4" t="s">
        <v>8</v>
      </c>
      <c r="E4" s="54">
        <v>44856</v>
      </c>
      <c r="G4">
        <v>86</v>
      </c>
      <c r="I4">
        <f>SUM(F4:H4)</f>
        <v>86</v>
      </c>
      <c r="J4" s="57">
        <f>VLOOKUP(C4,Sheet1!$B$3:$N$30,13,FALSE)</f>
        <v>35.699999999999996</v>
      </c>
      <c r="K4" s="57">
        <f>J4*I4</f>
        <v>3070.2</v>
      </c>
    </row>
    <row r="5" spans="2:11" x14ac:dyDescent="0.35">
      <c r="B5" t="s">
        <v>75</v>
      </c>
      <c r="C5">
        <v>27</v>
      </c>
      <c r="D5" t="s">
        <v>8</v>
      </c>
      <c r="E5" s="54">
        <v>44857</v>
      </c>
      <c r="G5">
        <v>735</v>
      </c>
      <c r="I5">
        <f t="shared" ref="I5:I68" si="0">SUM(F5:H5)</f>
        <v>735</v>
      </c>
      <c r="J5" s="57">
        <f>VLOOKUP(C5,Sheet1!$B$3:$N$30,13,FALSE)</f>
        <v>35.699999999999996</v>
      </c>
      <c r="K5" s="57">
        <f t="shared" ref="K5:K68" si="1">J5*I5</f>
        <v>26239.499999999996</v>
      </c>
    </row>
    <row r="6" spans="2:11" x14ac:dyDescent="0.35">
      <c r="B6" t="s">
        <v>75</v>
      </c>
      <c r="C6">
        <v>27</v>
      </c>
      <c r="D6" t="s">
        <v>8</v>
      </c>
      <c r="E6" s="54">
        <v>44861</v>
      </c>
      <c r="G6">
        <v>54</v>
      </c>
      <c r="I6">
        <f t="shared" si="0"/>
        <v>54</v>
      </c>
      <c r="J6" s="57">
        <f>VLOOKUP(C6,Sheet1!$B$3:$N$30,13,FALSE)</f>
        <v>35.699999999999996</v>
      </c>
      <c r="K6" s="57">
        <f t="shared" si="1"/>
        <v>1927.7999999999997</v>
      </c>
    </row>
    <row r="7" spans="2:11" x14ac:dyDescent="0.35">
      <c r="B7" t="s">
        <v>75</v>
      </c>
      <c r="C7" t="s">
        <v>13</v>
      </c>
      <c r="D7" t="s">
        <v>14</v>
      </c>
      <c r="E7" s="54">
        <v>44819</v>
      </c>
      <c r="F7">
        <v>0</v>
      </c>
      <c r="I7">
        <f t="shared" si="0"/>
        <v>0</v>
      </c>
      <c r="J7" s="57">
        <f>VLOOKUP(C7,Sheet1!$B$3:$N$30,13,FALSE)</f>
        <v>36</v>
      </c>
      <c r="K7" s="57">
        <f t="shared" si="1"/>
        <v>0</v>
      </c>
    </row>
    <row r="8" spans="2:11" x14ac:dyDescent="0.35">
      <c r="B8" t="s">
        <v>75</v>
      </c>
      <c r="C8" t="s">
        <v>19</v>
      </c>
      <c r="D8" t="s">
        <v>20</v>
      </c>
      <c r="E8" s="54">
        <v>44845</v>
      </c>
      <c r="F8">
        <v>123</v>
      </c>
      <c r="I8">
        <f t="shared" si="0"/>
        <v>123</v>
      </c>
      <c r="J8" s="57">
        <f>VLOOKUP(C8,Sheet1!$B$3:$N$30,13,FALSE)</f>
        <v>36.5</v>
      </c>
      <c r="K8" s="57">
        <f t="shared" si="1"/>
        <v>4489.5</v>
      </c>
    </row>
    <row r="9" spans="2:11" x14ac:dyDescent="0.35">
      <c r="B9" t="s">
        <v>75</v>
      </c>
      <c r="C9" t="s">
        <v>25</v>
      </c>
      <c r="D9" t="s">
        <v>26</v>
      </c>
      <c r="E9" s="54">
        <v>44852</v>
      </c>
      <c r="G9">
        <v>455</v>
      </c>
      <c r="I9">
        <f t="shared" si="0"/>
        <v>455</v>
      </c>
      <c r="J9" s="57">
        <f>VLOOKUP(C9,Sheet1!$B$3:$N$30,13,FALSE)</f>
        <v>98.4</v>
      </c>
      <c r="K9" s="57">
        <f t="shared" si="1"/>
        <v>44772</v>
      </c>
    </row>
    <row r="10" spans="2:11" x14ac:dyDescent="0.35">
      <c r="B10" t="s">
        <v>75</v>
      </c>
      <c r="C10" t="s">
        <v>25</v>
      </c>
      <c r="D10" t="s">
        <v>26</v>
      </c>
      <c r="E10" s="54">
        <v>44853</v>
      </c>
      <c r="G10">
        <v>480</v>
      </c>
      <c r="I10">
        <f t="shared" si="0"/>
        <v>480</v>
      </c>
      <c r="J10" s="57">
        <f>VLOOKUP(C10,Sheet1!$B$3:$N$30,13,FALSE)</f>
        <v>98.4</v>
      </c>
      <c r="K10" s="57">
        <f t="shared" si="1"/>
        <v>47232</v>
      </c>
    </row>
    <row r="11" spans="2:11" x14ac:dyDescent="0.35">
      <c r="B11" t="s">
        <v>75</v>
      </c>
      <c r="C11" t="s">
        <v>25</v>
      </c>
      <c r="D11" t="s">
        <v>26</v>
      </c>
      <c r="E11" s="54">
        <v>44854</v>
      </c>
      <c r="G11">
        <v>432</v>
      </c>
      <c r="I11">
        <f t="shared" si="0"/>
        <v>432</v>
      </c>
      <c r="J11" s="57">
        <f>VLOOKUP(C11,Sheet1!$B$3:$N$30,13,FALSE)</f>
        <v>98.4</v>
      </c>
      <c r="K11" s="57">
        <f t="shared" si="1"/>
        <v>42508.800000000003</v>
      </c>
    </row>
    <row r="12" spans="2:11" x14ac:dyDescent="0.35">
      <c r="B12" t="s">
        <v>75</v>
      </c>
      <c r="C12" t="s">
        <v>25</v>
      </c>
      <c r="D12" t="s">
        <v>26</v>
      </c>
      <c r="E12" s="54">
        <v>44855</v>
      </c>
      <c r="G12">
        <v>1488</v>
      </c>
      <c r="I12">
        <f t="shared" si="0"/>
        <v>1488</v>
      </c>
      <c r="J12" s="57">
        <f>VLOOKUP(C12,Sheet1!$B$3:$N$30,13,FALSE)</f>
        <v>98.4</v>
      </c>
      <c r="K12" s="57">
        <f t="shared" si="1"/>
        <v>146419.20000000001</v>
      </c>
    </row>
    <row r="13" spans="2:11" x14ac:dyDescent="0.35">
      <c r="B13" t="s">
        <v>75</v>
      </c>
      <c r="C13" t="s">
        <v>25</v>
      </c>
      <c r="D13" t="s">
        <v>26</v>
      </c>
      <c r="E13" s="54">
        <v>44859</v>
      </c>
      <c r="G13">
        <v>1296</v>
      </c>
      <c r="I13">
        <f t="shared" si="0"/>
        <v>1296</v>
      </c>
      <c r="J13" s="57">
        <f>VLOOKUP(C13,Sheet1!$B$3:$N$30,13,FALSE)</f>
        <v>98.4</v>
      </c>
      <c r="K13" s="57">
        <f t="shared" si="1"/>
        <v>127526.40000000001</v>
      </c>
    </row>
    <row r="14" spans="2:11" x14ac:dyDescent="0.35">
      <c r="B14" t="s">
        <v>75</v>
      </c>
      <c r="C14" t="s">
        <v>25</v>
      </c>
      <c r="D14" t="s">
        <v>26</v>
      </c>
      <c r="E14" s="54">
        <v>44873</v>
      </c>
      <c r="G14">
        <v>192</v>
      </c>
      <c r="I14">
        <f t="shared" si="0"/>
        <v>192</v>
      </c>
      <c r="J14" s="57">
        <f>VLOOKUP(C14,Sheet1!$B$3:$N$30,13,FALSE)</f>
        <v>98.4</v>
      </c>
      <c r="K14" s="57">
        <f t="shared" si="1"/>
        <v>18892.800000000003</v>
      </c>
    </row>
    <row r="15" spans="2:11" x14ac:dyDescent="0.35">
      <c r="B15" t="s">
        <v>75</v>
      </c>
      <c r="C15" t="s">
        <v>33</v>
      </c>
      <c r="D15" t="s">
        <v>34</v>
      </c>
      <c r="E15" s="54">
        <v>44872</v>
      </c>
      <c r="G15">
        <v>48</v>
      </c>
      <c r="I15">
        <f t="shared" si="0"/>
        <v>48</v>
      </c>
      <c r="J15" s="57">
        <f>VLOOKUP(C15,Sheet1!$B$3:$N$30,13,FALSE)</f>
        <v>25.2</v>
      </c>
      <c r="K15" s="57">
        <f t="shared" si="1"/>
        <v>1209.5999999999999</v>
      </c>
    </row>
    <row r="16" spans="2:11" x14ac:dyDescent="0.35">
      <c r="B16" t="s">
        <v>75</v>
      </c>
      <c r="C16" t="s">
        <v>55</v>
      </c>
      <c r="D16" t="s">
        <v>56</v>
      </c>
      <c r="E16" s="54">
        <v>44873</v>
      </c>
      <c r="G16">
        <v>23</v>
      </c>
      <c r="I16">
        <f t="shared" si="0"/>
        <v>23</v>
      </c>
      <c r="J16" s="57">
        <f>VLOOKUP(C16,Sheet1!$B$3:$N$30,13,FALSE)</f>
        <v>55.230000000000004</v>
      </c>
      <c r="K16" s="57">
        <f t="shared" si="1"/>
        <v>1270.2900000000002</v>
      </c>
    </row>
    <row r="17" spans="2:11" x14ac:dyDescent="0.35">
      <c r="B17" t="s">
        <v>80</v>
      </c>
      <c r="C17" t="s">
        <v>9</v>
      </c>
      <c r="D17" t="s">
        <v>10</v>
      </c>
      <c r="E17" s="54">
        <v>44817</v>
      </c>
      <c r="F17">
        <v>143</v>
      </c>
      <c r="I17">
        <f t="shared" si="0"/>
        <v>143</v>
      </c>
      <c r="J17" s="57">
        <f>VLOOKUP(C17,Sheet1!$B$3:$N$30,13,FALSE)</f>
        <v>17.52</v>
      </c>
      <c r="K17" s="57">
        <f t="shared" si="1"/>
        <v>2505.36</v>
      </c>
    </row>
    <row r="18" spans="2:11" x14ac:dyDescent="0.35">
      <c r="B18" t="s">
        <v>80</v>
      </c>
      <c r="C18" t="s">
        <v>11</v>
      </c>
      <c r="D18" t="s">
        <v>12</v>
      </c>
      <c r="E18" s="54">
        <v>44876</v>
      </c>
      <c r="H18">
        <v>384</v>
      </c>
      <c r="I18">
        <f t="shared" si="0"/>
        <v>384</v>
      </c>
      <c r="J18" s="57">
        <f>VLOOKUP(C18,Sheet1!$B$3:$N$30,13,FALSE)</f>
        <v>17.52</v>
      </c>
      <c r="K18" s="57">
        <f t="shared" si="1"/>
        <v>6727.68</v>
      </c>
    </row>
    <row r="19" spans="2:11" x14ac:dyDescent="0.35">
      <c r="B19" t="s">
        <v>80</v>
      </c>
      <c r="C19" t="s">
        <v>11</v>
      </c>
      <c r="D19" t="s">
        <v>12</v>
      </c>
      <c r="E19" s="54">
        <v>44884</v>
      </c>
      <c r="H19">
        <v>96</v>
      </c>
      <c r="I19">
        <f t="shared" si="0"/>
        <v>96</v>
      </c>
      <c r="J19" s="57">
        <f>VLOOKUP(C19,Sheet1!$B$3:$N$30,13,FALSE)</f>
        <v>17.52</v>
      </c>
      <c r="K19" s="57">
        <f t="shared" si="1"/>
        <v>1681.92</v>
      </c>
    </row>
    <row r="20" spans="2:11" x14ac:dyDescent="0.35">
      <c r="B20" t="s">
        <v>80</v>
      </c>
      <c r="C20" t="s">
        <v>13</v>
      </c>
      <c r="D20" t="s">
        <v>14</v>
      </c>
      <c r="E20" s="54">
        <v>44868</v>
      </c>
      <c r="G20">
        <v>150</v>
      </c>
      <c r="I20">
        <f t="shared" si="0"/>
        <v>150</v>
      </c>
      <c r="J20" s="57">
        <f>VLOOKUP(C20,Sheet1!$B$3:$N$30,13,FALSE)</f>
        <v>36</v>
      </c>
      <c r="K20" s="57">
        <f t="shared" si="1"/>
        <v>5400</v>
      </c>
    </row>
    <row r="21" spans="2:11" x14ac:dyDescent="0.35">
      <c r="B21" t="s">
        <v>80</v>
      </c>
      <c r="C21" t="s">
        <v>17</v>
      </c>
      <c r="D21" t="s">
        <v>18</v>
      </c>
      <c r="E21" s="54">
        <v>44902</v>
      </c>
      <c r="H21">
        <v>84</v>
      </c>
      <c r="I21">
        <f t="shared" si="0"/>
        <v>84</v>
      </c>
      <c r="J21" s="57">
        <f>VLOOKUP(C21,Sheet1!$B$3:$N$30,13,FALSE)</f>
        <v>33.75</v>
      </c>
      <c r="K21" s="57">
        <f t="shared" si="1"/>
        <v>2835</v>
      </c>
    </row>
    <row r="22" spans="2:11" x14ac:dyDescent="0.35">
      <c r="B22" t="s">
        <v>80</v>
      </c>
      <c r="C22" t="s">
        <v>19</v>
      </c>
      <c r="D22" t="s">
        <v>20</v>
      </c>
      <c r="E22" s="54">
        <v>44875</v>
      </c>
      <c r="G22">
        <v>140</v>
      </c>
      <c r="I22">
        <f t="shared" si="0"/>
        <v>140</v>
      </c>
      <c r="J22" s="57">
        <f>VLOOKUP(C22,Sheet1!$B$3:$N$30,13,FALSE)</f>
        <v>36.5</v>
      </c>
      <c r="K22" s="57">
        <f t="shared" si="1"/>
        <v>5110</v>
      </c>
    </row>
    <row r="23" spans="2:11" x14ac:dyDescent="0.35">
      <c r="B23" t="s">
        <v>80</v>
      </c>
      <c r="C23" t="s">
        <v>19</v>
      </c>
      <c r="D23" t="s">
        <v>20</v>
      </c>
      <c r="E23" s="54">
        <v>44904</v>
      </c>
      <c r="H23">
        <v>140</v>
      </c>
      <c r="I23">
        <f t="shared" si="0"/>
        <v>140</v>
      </c>
      <c r="J23" s="57">
        <f>VLOOKUP(C23,Sheet1!$B$3:$N$30,13,FALSE)</f>
        <v>36.5</v>
      </c>
      <c r="K23" s="57">
        <f t="shared" si="1"/>
        <v>5110</v>
      </c>
    </row>
    <row r="24" spans="2:11" x14ac:dyDescent="0.35">
      <c r="B24" t="s">
        <v>80</v>
      </c>
      <c r="C24" t="s">
        <v>21</v>
      </c>
      <c r="D24" t="s">
        <v>22</v>
      </c>
      <c r="E24" s="54">
        <v>44867</v>
      </c>
      <c r="G24">
        <v>20</v>
      </c>
      <c r="I24">
        <f t="shared" si="0"/>
        <v>20</v>
      </c>
      <c r="J24" s="57">
        <f>VLOOKUP(C24,Sheet1!$B$3:$N$30,13,FALSE)</f>
        <v>43.46</v>
      </c>
      <c r="K24" s="57">
        <f t="shared" si="1"/>
        <v>869.2</v>
      </c>
    </row>
    <row r="25" spans="2:11" x14ac:dyDescent="0.35">
      <c r="B25" t="s">
        <v>80</v>
      </c>
      <c r="C25" t="s">
        <v>23</v>
      </c>
      <c r="D25" t="s">
        <v>24</v>
      </c>
      <c r="E25" s="54">
        <v>44829</v>
      </c>
      <c r="F25">
        <v>156</v>
      </c>
      <c r="I25">
        <f t="shared" si="0"/>
        <v>156</v>
      </c>
      <c r="J25" s="57">
        <f>VLOOKUP(C25,Sheet1!$B$3:$N$30,13,FALSE)</f>
        <v>23.45</v>
      </c>
      <c r="K25" s="57">
        <f t="shared" si="1"/>
        <v>3658.2</v>
      </c>
    </row>
    <row r="26" spans="2:11" x14ac:dyDescent="0.35">
      <c r="B26" t="s">
        <v>80</v>
      </c>
      <c r="C26" t="s">
        <v>23</v>
      </c>
      <c r="D26" t="s">
        <v>24</v>
      </c>
      <c r="E26" s="54">
        <v>44903</v>
      </c>
      <c r="H26">
        <v>156</v>
      </c>
      <c r="I26">
        <f t="shared" si="0"/>
        <v>156</v>
      </c>
      <c r="J26" s="57">
        <f>VLOOKUP(C26,Sheet1!$B$3:$N$30,13,FALSE)</f>
        <v>23.45</v>
      </c>
      <c r="K26" s="57">
        <f t="shared" si="1"/>
        <v>3658.2</v>
      </c>
    </row>
    <row r="27" spans="2:11" x14ac:dyDescent="0.35">
      <c r="B27" t="s">
        <v>80</v>
      </c>
      <c r="C27" t="s">
        <v>23</v>
      </c>
      <c r="D27" t="s">
        <v>24</v>
      </c>
      <c r="E27" s="54">
        <v>44904</v>
      </c>
      <c r="H27">
        <v>1170</v>
      </c>
      <c r="I27">
        <f t="shared" si="0"/>
        <v>1170</v>
      </c>
      <c r="J27" s="57">
        <f>VLOOKUP(C27,Sheet1!$B$3:$N$30,13,FALSE)</f>
        <v>23.45</v>
      </c>
      <c r="K27" s="57">
        <f t="shared" si="1"/>
        <v>27436.5</v>
      </c>
    </row>
    <row r="28" spans="2:11" x14ac:dyDescent="0.35">
      <c r="B28" t="s">
        <v>80</v>
      </c>
      <c r="C28" t="s">
        <v>25</v>
      </c>
      <c r="D28" t="s">
        <v>26</v>
      </c>
      <c r="E28" s="54">
        <v>44838</v>
      </c>
      <c r="F28">
        <v>24</v>
      </c>
      <c r="I28">
        <f t="shared" si="0"/>
        <v>24</v>
      </c>
      <c r="J28" s="57">
        <f>VLOOKUP(C28,Sheet1!$B$3:$N$30,13,FALSE)</f>
        <v>98.4</v>
      </c>
      <c r="K28" s="57">
        <f t="shared" si="1"/>
        <v>2361.6000000000004</v>
      </c>
    </row>
    <row r="29" spans="2:11" x14ac:dyDescent="0.35">
      <c r="B29" t="s">
        <v>80</v>
      </c>
      <c r="C29" t="s">
        <v>25</v>
      </c>
      <c r="D29" t="s">
        <v>26</v>
      </c>
      <c r="E29" s="54">
        <v>44848</v>
      </c>
      <c r="G29">
        <v>240</v>
      </c>
      <c r="I29">
        <f t="shared" si="0"/>
        <v>240</v>
      </c>
      <c r="J29" s="57">
        <f>VLOOKUP(C29,Sheet1!$B$3:$N$30,13,FALSE)</f>
        <v>98.4</v>
      </c>
      <c r="K29" s="57">
        <f t="shared" si="1"/>
        <v>23616</v>
      </c>
    </row>
    <row r="30" spans="2:11" x14ac:dyDescent="0.35">
      <c r="B30" t="s">
        <v>80</v>
      </c>
      <c r="C30" t="s">
        <v>25</v>
      </c>
      <c r="D30" t="s">
        <v>26</v>
      </c>
      <c r="E30" s="54">
        <v>44849</v>
      </c>
      <c r="G30">
        <v>24</v>
      </c>
      <c r="I30">
        <f t="shared" si="0"/>
        <v>24</v>
      </c>
      <c r="J30" s="57">
        <f>VLOOKUP(C30,Sheet1!$B$3:$N$30,13,FALSE)</f>
        <v>98.4</v>
      </c>
      <c r="K30" s="57">
        <f t="shared" si="1"/>
        <v>2361.6000000000004</v>
      </c>
    </row>
    <row r="31" spans="2:11" x14ac:dyDescent="0.35">
      <c r="B31" t="s">
        <v>80</v>
      </c>
      <c r="C31" t="s">
        <v>25</v>
      </c>
      <c r="D31" t="s">
        <v>26</v>
      </c>
      <c r="E31" s="54">
        <v>44852</v>
      </c>
      <c r="G31">
        <v>432</v>
      </c>
      <c r="I31">
        <f t="shared" si="0"/>
        <v>432</v>
      </c>
      <c r="J31" s="57">
        <f>VLOOKUP(C31,Sheet1!$B$3:$N$30,13,FALSE)</f>
        <v>98.4</v>
      </c>
      <c r="K31" s="57">
        <f t="shared" si="1"/>
        <v>42508.800000000003</v>
      </c>
    </row>
    <row r="32" spans="2:11" x14ac:dyDescent="0.35">
      <c r="B32" t="s">
        <v>80</v>
      </c>
      <c r="C32" t="s">
        <v>25</v>
      </c>
      <c r="D32" t="s">
        <v>26</v>
      </c>
      <c r="E32" s="54">
        <v>44855</v>
      </c>
      <c r="G32">
        <v>24</v>
      </c>
      <c r="I32">
        <f t="shared" si="0"/>
        <v>24</v>
      </c>
      <c r="J32" s="57">
        <f>VLOOKUP(C32,Sheet1!$B$3:$N$30,13,FALSE)</f>
        <v>98.4</v>
      </c>
      <c r="K32" s="57">
        <f t="shared" si="1"/>
        <v>2361.6000000000004</v>
      </c>
    </row>
    <row r="33" spans="2:11" x14ac:dyDescent="0.35">
      <c r="B33" t="s">
        <v>80</v>
      </c>
      <c r="C33" t="s">
        <v>27</v>
      </c>
      <c r="D33" t="s">
        <v>28</v>
      </c>
      <c r="E33" s="54">
        <v>44873</v>
      </c>
      <c r="G33">
        <v>1014</v>
      </c>
      <c r="I33">
        <f t="shared" si="0"/>
        <v>1014</v>
      </c>
      <c r="J33" s="57">
        <f>VLOOKUP(C33,Sheet1!$B$3:$N$30,13,FALSE)</f>
        <v>39.975000000000001</v>
      </c>
      <c r="K33" s="57">
        <f t="shared" si="1"/>
        <v>40534.65</v>
      </c>
    </row>
    <row r="34" spans="2:11" x14ac:dyDescent="0.35">
      <c r="B34" t="s">
        <v>80</v>
      </c>
      <c r="C34" t="s">
        <v>27</v>
      </c>
      <c r="D34" t="s">
        <v>28</v>
      </c>
      <c r="E34" s="54">
        <v>44876</v>
      </c>
      <c r="H34">
        <v>48</v>
      </c>
      <c r="I34">
        <f t="shared" si="0"/>
        <v>48</v>
      </c>
      <c r="J34" s="57">
        <f>VLOOKUP(C34,Sheet1!$B$3:$N$30,13,FALSE)</f>
        <v>39.975000000000001</v>
      </c>
      <c r="K34" s="57">
        <f t="shared" si="1"/>
        <v>1918.8000000000002</v>
      </c>
    </row>
    <row r="35" spans="2:11" x14ac:dyDescent="0.35">
      <c r="B35" t="s">
        <v>80</v>
      </c>
      <c r="C35" t="s">
        <v>27</v>
      </c>
      <c r="D35" t="s">
        <v>28</v>
      </c>
      <c r="E35" s="54">
        <v>44883</v>
      </c>
      <c r="H35">
        <v>126</v>
      </c>
      <c r="I35">
        <f t="shared" si="0"/>
        <v>126</v>
      </c>
      <c r="J35" s="57">
        <f>VLOOKUP(C35,Sheet1!$B$3:$N$30,13,FALSE)</f>
        <v>39.975000000000001</v>
      </c>
      <c r="K35" s="57">
        <f t="shared" si="1"/>
        <v>5036.8500000000004</v>
      </c>
    </row>
    <row r="36" spans="2:11" x14ac:dyDescent="0.35">
      <c r="B36" t="s">
        <v>80</v>
      </c>
      <c r="C36" t="s">
        <v>27</v>
      </c>
      <c r="D36" t="s">
        <v>28</v>
      </c>
      <c r="E36" s="54">
        <v>44886</v>
      </c>
      <c r="H36">
        <v>252</v>
      </c>
      <c r="I36">
        <f t="shared" si="0"/>
        <v>252</v>
      </c>
      <c r="J36" s="57">
        <f>VLOOKUP(C36,Sheet1!$B$3:$N$30,13,FALSE)</f>
        <v>39.975000000000001</v>
      </c>
      <c r="K36" s="57">
        <f t="shared" si="1"/>
        <v>10073.700000000001</v>
      </c>
    </row>
    <row r="37" spans="2:11" x14ac:dyDescent="0.35">
      <c r="B37" t="s">
        <v>80</v>
      </c>
      <c r="C37" t="s">
        <v>27</v>
      </c>
      <c r="D37" t="s">
        <v>28</v>
      </c>
      <c r="E37" s="54">
        <v>44887</v>
      </c>
      <c r="H37">
        <v>702</v>
      </c>
      <c r="I37">
        <f t="shared" si="0"/>
        <v>702</v>
      </c>
      <c r="J37" s="57">
        <f>VLOOKUP(C37,Sheet1!$B$3:$N$30,13,FALSE)</f>
        <v>39.975000000000001</v>
      </c>
      <c r="K37" s="57">
        <f t="shared" si="1"/>
        <v>28062.45</v>
      </c>
    </row>
    <row r="38" spans="2:11" x14ac:dyDescent="0.35">
      <c r="B38" t="s">
        <v>80</v>
      </c>
      <c r="C38" t="s">
        <v>27</v>
      </c>
      <c r="D38" t="s">
        <v>28</v>
      </c>
      <c r="E38" s="54">
        <v>44890</v>
      </c>
      <c r="H38">
        <v>54</v>
      </c>
      <c r="I38">
        <f t="shared" si="0"/>
        <v>54</v>
      </c>
      <c r="J38" s="57">
        <f>VLOOKUP(C38,Sheet1!$B$3:$N$30,13,FALSE)</f>
        <v>39.975000000000001</v>
      </c>
      <c r="K38" s="57">
        <f t="shared" si="1"/>
        <v>2158.65</v>
      </c>
    </row>
    <row r="39" spans="2:11" x14ac:dyDescent="0.35">
      <c r="B39" t="s">
        <v>80</v>
      </c>
      <c r="C39" t="s">
        <v>27</v>
      </c>
      <c r="D39" t="s">
        <v>28</v>
      </c>
      <c r="E39" s="54">
        <v>44891</v>
      </c>
      <c r="H39">
        <v>68</v>
      </c>
      <c r="I39">
        <f t="shared" si="0"/>
        <v>68</v>
      </c>
      <c r="J39" s="57">
        <f>VLOOKUP(C39,Sheet1!$B$3:$N$30,13,FALSE)</f>
        <v>39.975000000000001</v>
      </c>
      <c r="K39" s="57">
        <f t="shared" si="1"/>
        <v>2718.3</v>
      </c>
    </row>
    <row r="40" spans="2:11" x14ac:dyDescent="0.35">
      <c r="B40" t="s">
        <v>80</v>
      </c>
      <c r="C40" t="s">
        <v>27</v>
      </c>
      <c r="D40" t="s">
        <v>28</v>
      </c>
      <c r="E40" s="54">
        <v>44905</v>
      </c>
      <c r="H40">
        <v>66</v>
      </c>
      <c r="I40">
        <f t="shared" si="0"/>
        <v>66</v>
      </c>
      <c r="J40" s="57">
        <f>VLOOKUP(C40,Sheet1!$B$3:$N$30,13,FALSE)</f>
        <v>39.975000000000001</v>
      </c>
      <c r="K40" s="57">
        <f t="shared" si="1"/>
        <v>2638.35</v>
      </c>
    </row>
    <row r="41" spans="2:11" x14ac:dyDescent="0.35">
      <c r="B41" t="s">
        <v>80</v>
      </c>
      <c r="C41" t="s">
        <v>29</v>
      </c>
      <c r="D41" t="s">
        <v>30</v>
      </c>
      <c r="E41" s="54">
        <v>44892</v>
      </c>
      <c r="H41">
        <v>44</v>
      </c>
      <c r="I41">
        <f t="shared" si="0"/>
        <v>44</v>
      </c>
      <c r="J41" s="57">
        <f>VLOOKUP(C41,Sheet1!$B$3:$N$30,13,FALSE)</f>
        <v>38.4</v>
      </c>
      <c r="K41" s="57">
        <f t="shared" si="1"/>
        <v>1689.6</v>
      </c>
    </row>
    <row r="42" spans="2:11" x14ac:dyDescent="0.35">
      <c r="B42" t="s">
        <v>80</v>
      </c>
      <c r="C42" t="s">
        <v>31</v>
      </c>
      <c r="D42" t="s">
        <v>32</v>
      </c>
      <c r="E42" s="54">
        <v>44862</v>
      </c>
      <c r="G42">
        <v>5464</v>
      </c>
      <c r="I42">
        <f t="shared" si="0"/>
        <v>5464</v>
      </c>
      <c r="J42" s="57">
        <f>VLOOKUP(C42,Sheet1!$B$3:$N$30,13,FALSE)</f>
        <v>30.24</v>
      </c>
      <c r="K42" s="57">
        <f t="shared" si="1"/>
        <v>165231.35999999999</v>
      </c>
    </row>
    <row r="43" spans="2:11" x14ac:dyDescent="0.35">
      <c r="B43" t="s">
        <v>80</v>
      </c>
      <c r="C43" t="s">
        <v>33</v>
      </c>
      <c r="D43" t="s">
        <v>34</v>
      </c>
      <c r="E43" s="54">
        <v>44867</v>
      </c>
      <c r="G43">
        <v>96</v>
      </c>
      <c r="I43">
        <f t="shared" si="0"/>
        <v>96</v>
      </c>
      <c r="J43" s="57">
        <f>VLOOKUP(C43,Sheet1!$B$3:$N$30,13,FALSE)</f>
        <v>25.2</v>
      </c>
      <c r="K43" s="57">
        <f t="shared" si="1"/>
        <v>2419.1999999999998</v>
      </c>
    </row>
    <row r="44" spans="2:11" x14ac:dyDescent="0.35">
      <c r="B44" t="s">
        <v>80</v>
      </c>
      <c r="C44" t="s">
        <v>33</v>
      </c>
      <c r="D44" t="s">
        <v>34</v>
      </c>
      <c r="E44" s="54">
        <v>44880</v>
      </c>
      <c r="H44">
        <v>96</v>
      </c>
      <c r="I44">
        <f t="shared" si="0"/>
        <v>96</v>
      </c>
      <c r="J44" s="57">
        <f>VLOOKUP(C44,Sheet1!$B$3:$N$30,13,FALSE)</f>
        <v>25.2</v>
      </c>
      <c r="K44" s="57">
        <f t="shared" si="1"/>
        <v>2419.1999999999998</v>
      </c>
    </row>
    <row r="45" spans="2:11" x14ac:dyDescent="0.35">
      <c r="B45" t="s">
        <v>80</v>
      </c>
      <c r="C45" t="s">
        <v>35</v>
      </c>
      <c r="D45" t="s">
        <v>36</v>
      </c>
      <c r="E45" s="54">
        <v>44819</v>
      </c>
      <c r="F45">
        <v>96</v>
      </c>
      <c r="I45">
        <f t="shared" si="0"/>
        <v>96</v>
      </c>
      <c r="J45" s="57">
        <f>VLOOKUP(C45,Sheet1!$B$3:$N$30,13,FALSE)</f>
        <v>25.2</v>
      </c>
      <c r="K45" s="57">
        <f t="shared" si="1"/>
        <v>2419.1999999999998</v>
      </c>
    </row>
    <row r="46" spans="2:11" x14ac:dyDescent="0.35">
      <c r="B46" t="s">
        <v>80</v>
      </c>
      <c r="C46" t="s">
        <v>35</v>
      </c>
      <c r="D46" t="s">
        <v>36</v>
      </c>
      <c r="E46" s="54">
        <v>44836</v>
      </c>
      <c r="F46">
        <v>6</v>
      </c>
      <c r="I46">
        <f t="shared" si="0"/>
        <v>6</v>
      </c>
      <c r="J46" s="57">
        <f>VLOOKUP(C46,Sheet1!$B$3:$N$30,13,FALSE)</f>
        <v>25.2</v>
      </c>
      <c r="K46" s="57">
        <f t="shared" si="1"/>
        <v>151.19999999999999</v>
      </c>
    </row>
    <row r="47" spans="2:11" x14ac:dyDescent="0.35">
      <c r="B47" t="s">
        <v>80</v>
      </c>
      <c r="C47" t="s">
        <v>35</v>
      </c>
      <c r="D47" t="s">
        <v>36</v>
      </c>
      <c r="E47" s="54">
        <v>44854</v>
      </c>
      <c r="G47">
        <v>96</v>
      </c>
      <c r="I47">
        <f t="shared" si="0"/>
        <v>96</v>
      </c>
      <c r="J47" s="57">
        <f>VLOOKUP(C47,Sheet1!$B$3:$N$30,13,FALSE)</f>
        <v>25.2</v>
      </c>
      <c r="K47" s="57">
        <f t="shared" si="1"/>
        <v>2419.1999999999998</v>
      </c>
    </row>
    <row r="48" spans="2:11" x14ac:dyDescent="0.35">
      <c r="B48" t="s">
        <v>80</v>
      </c>
      <c r="C48" t="s">
        <v>35</v>
      </c>
      <c r="D48" t="s">
        <v>36</v>
      </c>
      <c r="E48" s="54">
        <v>44864</v>
      </c>
      <c r="G48">
        <v>672</v>
      </c>
      <c r="I48">
        <f t="shared" si="0"/>
        <v>672</v>
      </c>
      <c r="J48" s="57">
        <f>VLOOKUP(C48,Sheet1!$B$3:$N$30,13,FALSE)</f>
        <v>25.2</v>
      </c>
      <c r="K48" s="57">
        <f t="shared" si="1"/>
        <v>16934.399999999998</v>
      </c>
    </row>
    <row r="49" spans="2:11" x14ac:dyDescent="0.35">
      <c r="B49" t="s">
        <v>80</v>
      </c>
      <c r="C49" t="s">
        <v>35</v>
      </c>
      <c r="D49" t="s">
        <v>36</v>
      </c>
      <c r="E49" s="54">
        <v>44885</v>
      </c>
      <c r="H49">
        <v>96</v>
      </c>
      <c r="I49">
        <f t="shared" si="0"/>
        <v>96</v>
      </c>
      <c r="J49" s="57">
        <f>VLOOKUP(C49,Sheet1!$B$3:$N$30,13,FALSE)</f>
        <v>25.2</v>
      </c>
      <c r="K49" s="57">
        <f t="shared" si="1"/>
        <v>2419.1999999999998</v>
      </c>
    </row>
    <row r="50" spans="2:11" x14ac:dyDescent="0.35">
      <c r="B50" t="s">
        <v>80</v>
      </c>
      <c r="C50" t="s">
        <v>35</v>
      </c>
      <c r="D50" t="s">
        <v>36</v>
      </c>
      <c r="E50" s="54">
        <v>44887</v>
      </c>
      <c r="H50">
        <v>16</v>
      </c>
      <c r="I50">
        <f t="shared" si="0"/>
        <v>16</v>
      </c>
      <c r="J50" s="57">
        <f>VLOOKUP(C50,Sheet1!$B$3:$N$30,13,FALSE)</f>
        <v>25.2</v>
      </c>
      <c r="K50" s="57">
        <f t="shared" si="1"/>
        <v>403.2</v>
      </c>
    </row>
    <row r="51" spans="2:11" x14ac:dyDescent="0.35">
      <c r="B51" t="s">
        <v>80</v>
      </c>
      <c r="C51" t="s">
        <v>37</v>
      </c>
      <c r="D51" t="s">
        <v>38</v>
      </c>
      <c r="E51" s="54">
        <v>44882</v>
      </c>
      <c r="H51">
        <v>100</v>
      </c>
      <c r="I51">
        <f t="shared" si="0"/>
        <v>100</v>
      </c>
      <c r="J51" s="57">
        <f>VLOOKUP(C51,Sheet1!$B$3:$N$30,13,FALSE)</f>
        <v>49.8</v>
      </c>
      <c r="K51" s="57">
        <f t="shared" si="1"/>
        <v>4980</v>
      </c>
    </row>
    <row r="52" spans="2:11" x14ac:dyDescent="0.35">
      <c r="B52" t="s">
        <v>80</v>
      </c>
      <c r="C52" t="s">
        <v>39</v>
      </c>
      <c r="D52" t="s">
        <v>40</v>
      </c>
      <c r="E52" s="54">
        <v>44888</v>
      </c>
      <c r="H52">
        <v>1</v>
      </c>
      <c r="I52">
        <f t="shared" si="0"/>
        <v>1</v>
      </c>
      <c r="J52" s="57">
        <f>VLOOKUP(C52,Sheet1!$B$3:$N$30,13,FALSE)</f>
        <v>49.8</v>
      </c>
      <c r="K52" s="57">
        <f t="shared" si="1"/>
        <v>49.8</v>
      </c>
    </row>
    <row r="53" spans="2:11" x14ac:dyDescent="0.35">
      <c r="B53" t="s">
        <v>80</v>
      </c>
      <c r="C53" t="s">
        <v>41</v>
      </c>
      <c r="D53" t="s">
        <v>42</v>
      </c>
      <c r="E53" s="54">
        <v>44838</v>
      </c>
      <c r="F53">
        <v>1805</v>
      </c>
      <c r="I53">
        <f t="shared" si="0"/>
        <v>1805</v>
      </c>
      <c r="J53" s="57">
        <f>VLOOKUP(C53,Sheet1!$B$3:$N$30,13,FALSE)</f>
        <v>49.8</v>
      </c>
      <c r="K53" s="57">
        <f t="shared" si="1"/>
        <v>89889</v>
      </c>
    </row>
    <row r="54" spans="2:11" x14ac:dyDescent="0.35">
      <c r="B54" t="s">
        <v>80</v>
      </c>
      <c r="C54" t="s">
        <v>43</v>
      </c>
      <c r="D54" t="s">
        <v>44</v>
      </c>
      <c r="E54" s="54">
        <v>44860</v>
      </c>
      <c r="G54">
        <v>128</v>
      </c>
      <c r="I54">
        <f t="shared" si="0"/>
        <v>128</v>
      </c>
      <c r="J54" s="57">
        <f>VLOOKUP(C54,Sheet1!$B$3:$N$30,13,FALSE)</f>
        <v>30.24</v>
      </c>
      <c r="K54" s="57">
        <f t="shared" si="1"/>
        <v>3870.72</v>
      </c>
    </row>
    <row r="55" spans="2:11" x14ac:dyDescent="0.35">
      <c r="B55" t="s">
        <v>80</v>
      </c>
      <c r="C55" t="s">
        <v>43</v>
      </c>
      <c r="D55" t="s">
        <v>44</v>
      </c>
      <c r="E55" s="54">
        <v>44866</v>
      </c>
      <c r="G55">
        <v>128</v>
      </c>
      <c r="I55">
        <f t="shared" si="0"/>
        <v>128</v>
      </c>
      <c r="J55" s="57">
        <f>VLOOKUP(C55,Sheet1!$B$3:$N$30,13,FALSE)</f>
        <v>30.24</v>
      </c>
      <c r="K55" s="57">
        <f t="shared" si="1"/>
        <v>3870.72</v>
      </c>
    </row>
    <row r="56" spans="2:11" x14ac:dyDescent="0.35">
      <c r="B56" t="s">
        <v>80</v>
      </c>
      <c r="C56" t="s">
        <v>43</v>
      </c>
      <c r="D56" t="s">
        <v>44</v>
      </c>
      <c r="E56" s="54">
        <v>44905</v>
      </c>
      <c r="H56">
        <v>384</v>
      </c>
      <c r="I56">
        <f t="shared" si="0"/>
        <v>384</v>
      </c>
      <c r="J56" s="57">
        <f>VLOOKUP(C56,Sheet1!$B$3:$N$30,13,FALSE)</f>
        <v>30.24</v>
      </c>
      <c r="K56" s="57">
        <f t="shared" si="1"/>
        <v>11612.16</v>
      </c>
    </row>
    <row r="57" spans="2:11" x14ac:dyDescent="0.35">
      <c r="B57" t="s">
        <v>80</v>
      </c>
      <c r="C57" t="s">
        <v>45</v>
      </c>
      <c r="D57" t="s">
        <v>46</v>
      </c>
      <c r="E57" s="54">
        <v>44877</v>
      </c>
      <c r="H57">
        <v>22</v>
      </c>
      <c r="I57">
        <f t="shared" si="0"/>
        <v>22</v>
      </c>
      <c r="J57" s="57">
        <f>VLOOKUP(C57,Sheet1!$B$3:$N$30,13,FALSE)</f>
        <v>30.24</v>
      </c>
      <c r="K57" s="57">
        <f t="shared" si="1"/>
        <v>665.28</v>
      </c>
    </row>
    <row r="58" spans="2:11" x14ac:dyDescent="0.35">
      <c r="B58" t="s">
        <v>80</v>
      </c>
      <c r="C58" t="s">
        <v>49</v>
      </c>
      <c r="D58" t="s">
        <v>50</v>
      </c>
      <c r="E58" s="54">
        <v>44874</v>
      </c>
      <c r="G58">
        <v>96</v>
      </c>
      <c r="I58">
        <f t="shared" si="0"/>
        <v>96</v>
      </c>
      <c r="J58" s="57">
        <f>VLOOKUP(C58,Sheet1!$B$3:$N$30,13,FALSE)</f>
        <v>26.25</v>
      </c>
      <c r="K58" s="57">
        <f t="shared" si="1"/>
        <v>2520</v>
      </c>
    </row>
    <row r="59" spans="2:11" x14ac:dyDescent="0.35">
      <c r="B59" t="s">
        <v>80</v>
      </c>
      <c r="C59" t="s">
        <v>51</v>
      </c>
      <c r="D59" t="s">
        <v>52</v>
      </c>
      <c r="E59" s="54">
        <v>44876</v>
      </c>
      <c r="H59">
        <v>128</v>
      </c>
      <c r="I59">
        <f t="shared" si="0"/>
        <v>128</v>
      </c>
      <c r="J59" s="57">
        <f>VLOOKUP(C59,Sheet1!$B$3:$N$30,13,FALSE)</f>
        <v>21</v>
      </c>
      <c r="K59" s="57">
        <f t="shared" si="1"/>
        <v>2688</v>
      </c>
    </row>
    <row r="60" spans="2:11" x14ac:dyDescent="0.35">
      <c r="B60" t="s">
        <v>80</v>
      </c>
      <c r="C60" t="s">
        <v>51</v>
      </c>
      <c r="D60" t="s">
        <v>52</v>
      </c>
      <c r="E60" s="54">
        <v>44877</v>
      </c>
      <c r="H60">
        <v>1718</v>
      </c>
      <c r="I60">
        <f t="shared" si="0"/>
        <v>1718</v>
      </c>
      <c r="J60" s="57">
        <f>VLOOKUP(C60,Sheet1!$B$3:$N$30,13,FALSE)</f>
        <v>21</v>
      </c>
      <c r="K60" s="57">
        <f t="shared" si="1"/>
        <v>36078</v>
      </c>
    </row>
    <row r="61" spans="2:11" x14ac:dyDescent="0.35">
      <c r="B61" t="s">
        <v>80</v>
      </c>
      <c r="C61" t="s">
        <v>51</v>
      </c>
      <c r="D61" t="s">
        <v>52</v>
      </c>
      <c r="E61" s="54">
        <v>44883</v>
      </c>
      <c r="H61">
        <v>640</v>
      </c>
      <c r="I61">
        <f t="shared" si="0"/>
        <v>640</v>
      </c>
      <c r="J61" s="57">
        <f>VLOOKUP(C61,Sheet1!$B$3:$N$30,13,FALSE)</f>
        <v>21</v>
      </c>
      <c r="K61" s="57">
        <f t="shared" si="1"/>
        <v>13440</v>
      </c>
    </row>
    <row r="62" spans="2:11" x14ac:dyDescent="0.35">
      <c r="B62" t="s">
        <v>80</v>
      </c>
      <c r="C62" t="s">
        <v>53</v>
      </c>
      <c r="D62" t="s">
        <v>54</v>
      </c>
      <c r="E62" s="54">
        <v>44828</v>
      </c>
      <c r="F62">
        <v>0</v>
      </c>
      <c r="I62">
        <f t="shared" si="0"/>
        <v>0</v>
      </c>
      <c r="J62" s="57">
        <f>VLOOKUP(C62,Sheet1!$B$3:$N$30,13,FALSE)</f>
        <v>75.179999999999993</v>
      </c>
      <c r="K62" s="57">
        <f t="shared" si="1"/>
        <v>0</v>
      </c>
    </row>
    <row r="63" spans="2:11" x14ac:dyDescent="0.35">
      <c r="B63" t="s">
        <v>80</v>
      </c>
      <c r="C63" t="s">
        <v>53</v>
      </c>
      <c r="D63" t="s">
        <v>54</v>
      </c>
      <c r="E63" s="54">
        <v>44838</v>
      </c>
      <c r="F63">
        <v>0</v>
      </c>
      <c r="I63">
        <f t="shared" si="0"/>
        <v>0</v>
      </c>
      <c r="J63" s="57">
        <f>VLOOKUP(C63,Sheet1!$B$3:$N$30,13,FALSE)</f>
        <v>75.179999999999993</v>
      </c>
      <c r="K63" s="57">
        <f t="shared" si="1"/>
        <v>0</v>
      </c>
    </row>
    <row r="64" spans="2:11" x14ac:dyDescent="0.35">
      <c r="B64" t="s">
        <v>80</v>
      </c>
      <c r="C64" t="s">
        <v>53</v>
      </c>
      <c r="D64" t="s">
        <v>54</v>
      </c>
      <c r="E64" s="54">
        <v>44877</v>
      </c>
      <c r="H64">
        <v>549</v>
      </c>
      <c r="I64">
        <f t="shared" si="0"/>
        <v>549</v>
      </c>
      <c r="J64" s="57">
        <f>VLOOKUP(C64,Sheet1!$B$3:$N$30,13,FALSE)</f>
        <v>75.179999999999993</v>
      </c>
      <c r="K64" s="57">
        <f t="shared" si="1"/>
        <v>41273.819999999992</v>
      </c>
    </row>
    <row r="65" spans="2:11" x14ac:dyDescent="0.35">
      <c r="B65" t="s">
        <v>80</v>
      </c>
      <c r="C65" t="s">
        <v>53</v>
      </c>
      <c r="D65" t="s">
        <v>54</v>
      </c>
      <c r="E65" s="54">
        <v>44901</v>
      </c>
      <c r="H65">
        <v>788</v>
      </c>
      <c r="I65">
        <f t="shared" si="0"/>
        <v>788</v>
      </c>
      <c r="J65" s="57">
        <f>VLOOKUP(C65,Sheet1!$B$3:$N$30,13,FALSE)</f>
        <v>75.179999999999993</v>
      </c>
      <c r="K65" s="57">
        <f t="shared" si="1"/>
        <v>59241.84</v>
      </c>
    </row>
    <row r="66" spans="2:11" x14ac:dyDescent="0.35">
      <c r="B66" t="s">
        <v>80</v>
      </c>
      <c r="C66" t="s">
        <v>55</v>
      </c>
      <c r="D66" t="s">
        <v>56</v>
      </c>
      <c r="E66" s="54">
        <v>44864</v>
      </c>
      <c r="G66">
        <v>2245</v>
      </c>
      <c r="I66">
        <f t="shared" si="0"/>
        <v>2245</v>
      </c>
      <c r="J66" s="57">
        <f>VLOOKUP(C66,Sheet1!$B$3:$N$30,13,FALSE)</f>
        <v>55.230000000000004</v>
      </c>
      <c r="K66" s="57">
        <f t="shared" si="1"/>
        <v>123991.35</v>
      </c>
    </row>
    <row r="67" spans="2:11" x14ac:dyDescent="0.35">
      <c r="B67" t="s">
        <v>80</v>
      </c>
      <c r="C67" t="s">
        <v>55</v>
      </c>
      <c r="D67" t="s">
        <v>56</v>
      </c>
      <c r="E67" s="54">
        <v>44865</v>
      </c>
      <c r="G67">
        <v>5520</v>
      </c>
      <c r="I67">
        <f t="shared" si="0"/>
        <v>5520</v>
      </c>
      <c r="J67" s="57">
        <f>VLOOKUP(C67,Sheet1!$B$3:$N$30,13,FALSE)</f>
        <v>55.230000000000004</v>
      </c>
      <c r="K67" s="57">
        <f t="shared" si="1"/>
        <v>304869.60000000003</v>
      </c>
    </row>
    <row r="68" spans="2:11" x14ac:dyDescent="0.35">
      <c r="B68" t="s">
        <v>80</v>
      </c>
      <c r="C68" t="s">
        <v>55</v>
      </c>
      <c r="D68" t="s">
        <v>56</v>
      </c>
      <c r="E68" s="54">
        <v>44866</v>
      </c>
      <c r="G68">
        <v>5610</v>
      </c>
      <c r="I68">
        <f t="shared" si="0"/>
        <v>5610</v>
      </c>
      <c r="J68" s="57">
        <f>VLOOKUP(C68,Sheet1!$B$3:$N$30,13,FALSE)</f>
        <v>55.230000000000004</v>
      </c>
      <c r="K68" s="57">
        <f t="shared" si="1"/>
        <v>309840.30000000005</v>
      </c>
    </row>
    <row r="69" spans="2:11" x14ac:dyDescent="0.35">
      <c r="B69" t="s">
        <v>80</v>
      </c>
      <c r="C69" t="s">
        <v>55</v>
      </c>
      <c r="D69" t="s">
        <v>56</v>
      </c>
      <c r="E69" s="54">
        <v>44867</v>
      </c>
      <c r="G69">
        <v>6549</v>
      </c>
      <c r="I69">
        <f t="shared" ref="I69:I109" si="2">SUM(F69:H69)</f>
        <v>6549</v>
      </c>
      <c r="J69" s="57">
        <f>VLOOKUP(C69,Sheet1!$B$3:$N$30,13,FALSE)</f>
        <v>55.230000000000004</v>
      </c>
      <c r="K69" s="57">
        <f t="shared" ref="K69:K109" si="3">J69*I69</f>
        <v>361701.27</v>
      </c>
    </row>
    <row r="70" spans="2:11" x14ac:dyDescent="0.35">
      <c r="B70" t="s">
        <v>80</v>
      </c>
      <c r="C70" t="s">
        <v>55</v>
      </c>
      <c r="D70" t="s">
        <v>56</v>
      </c>
      <c r="E70" s="54">
        <v>44868</v>
      </c>
      <c r="G70">
        <v>1108</v>
      </c>
      <c r="I70">
        <f t="shared" si="2"/>
        <v>1108</v>
      </c>
      <c r="J70" s="57">
        <f>VLOOKUP(C70,Sheet1!$B$3:$N$30,13,FALSE)</f>
        <v>55.230000000000004</v>
      </c>
      <c r="K70" s="57">
        <f t="shared" si="3"/>
        <v>61194.840000000004</v>
      </c>
    </row>
    <row r="71" spans="2:11" x14ac:dyDescent="0.35">
      <c r="B71" t="s">
        <v>80</v>
      </c>
      <c r="C71" t="s">
        <v>55</v>
      </c>
      <c r="D71" t="s">
        <v>56</v>
      </c>
      <c r="E71" s="54">
        <v>44871</v>
      </c>
      <c r="G71">
        <v>180</v>
      </c>
      <c r="I71">
        <f t="shared" si="2"/>
        <v>180</v>
      </c>
      <c r="J71" s="57">
        <f>VLOOKUP(C71,Sheet1!$B$3:$N$30,13,FALSE)</f>
        <v>55.230000000000004</v>
      </c>
      <c r="K71" s="57">
        <f t="shared" si="3"/>
        <v>9941.4000000000015</v>
      </c>
    </row>
    <row r="72" spans="2:11" x14ac:dyDescent="0.35">
      <c r="B72" t="s">
        <v>80</v>
      </c>
      <c r="C72" t="s">
        <v>55</v>
      </c>
      <c r="D72" t="s">
        <v>56</v>
      </c>
      <c r="E72" s="54">
        <v>44872</v>
      </c>
      <c r="G72">
        <v>151</v>
      </c>
      <c r="I72">
        <f t="shared" si="2"/>
        <v>151</v>
      </c>
      <c r="J72" s="57">
        <f>VLOOKUP(C72,Sheet1!$B$3:$N$30,13,FALSE)</f>
        <v>55.230000000000004</v>
      </c>
      <c r="K72" s="57">
        <f t="shared" si="3"/>
        <v>8339.7300000000014</v>
      </c>
    </row>
    <row r="73" spans="2:11" x14ac:dyDescent="0.35">
      <c r="B73" t="s">
        <v>80</v>
      </c>
      <c r="C73" t="s">
        <v>55</v>
      </c>
      <c r="D73" t="s">
        <v>56</v>
      </c>
      <c r="E73" s="54">
        <v>44873</v>
      </c>
      <c r="G73">
        <v>3907</v>
      </c>
      <c r="I73">
        <f t="shared" si="2"/>
        <v>3907</v>
      </c>
      <c r="J73" s="57">
        <f>VLOOKUP(C73,Sheet1!$B$3:$N$30,13,FALSE)</f>
        <v>55.230000000000004</v>
      </c>
      <c r="K73" s="57">
        <f t="shared" si="3"/>
        <v>215783.61000000002</v>
      </c>
    </row>
    <row r="74" spans="2:11" x14ac:dyDescent="0.35">
      <c r="B74" t="s">
        <v>80</v>
      </c>
      <c r="C74" t="s">
        <v>57</v>
      </c>
      <c r="D74" t="s">
        <v>58</v>
      </c>
      <c r="E74" s="54">
        <v>44827</v>
      </c>
      <c r="F74">
        <v>924</v>
      </c>
      <c r="I74">
        <f t="shared" si="2"/>
        <v>924</v>
      </c>
      <c r="J74" s="57">
        <f>VLOOKUP(C74,Sheet1!$B$3:$N$30,13,FALSE)</f>
        <v>16.799999999999997</v>
      </c>
      <c r="K74" s="57">
        <f t="shared" si="3"/>
        <v>15523.199999999997</v>
      </c>
    </row>
    <row r="75" spans="2:11" x14ac:dyDescent="0.35">
      <c r="B75" t="s">
        <v>80</v>
      </c>
      <c r="C75" t="s">
        <v>57</v>
      </c>
      <c r="D75" t="s">
        <v>58</v>
      </c>
      <c r="E75" s="54">
        <v>44870</v>
      </c>
      <c r="G75">
        <v>84</v>
      </c>
      <c r="I75">
        <f t="shared" si="2"/>
        <v>84</v>
      </c>
      <c r="J75" s="57">
        <f>VLOOKUP(C75,Sheet1!$B$3:$N$30,13,FALSE)</f>
        <v>16.799999999999997</v>
      </c>
      <c r="K75" s="57">
        <f t="shared" si="3"/>
        <v>1411.1999999999998</v>
      </c>
    </row>
    <row r="76" spans="2:11" x14ac:dyDescent="0.35">
      <c r="B76" t="s">
        <v>84</v>
      </c>
      <c r="C76" t="s">
        <v>35</v>
      </c>
      <c r="D76" t="s">
        <v>36</v>
      </c>
      <c r="E76" s="54">
        <v>44843</v>
      </c>
      <c r="F76">
        <v>78</v>
      </c>
      <c r="I76">
        <f t="shared" si="2"/>
        <v>78</v>
      </c>
      <c r="J76" s="57">
        <f>VLOOKUP(C76,Sheet1!$B$3:$N$30,13,FALSE)</f>
        <v>25.2</v>
      </c>
      <c r="K76" s="57">
        <f t="shared" si="3"/>
        <v>1965.6</v>
      </c>
    </row>
    <row r="77" spans="2:11" x14ac:dyDescent="0.35">
      <c r="B77" t="s">
        <v>76</v>
      </c>
      <c r="C77" t="s">
        <v>13</v>
      </c>
      <c r="D77" t="s">
        <v>14</v>
      </c>
      <c r="E77" s="54">
        <v>44825</v>
      </c>
      <c r="F77">
        <v>54</v>
      </c>
      <c r="I77">
        <f t="shared" si="2"/>
        <v>54</v>
      </c>
      <c r="J77" s="57">
        <f>VLOOKUP(C77,Sheet1!$B$3:$N$30,13,FALSE)</f>
        <v>36</v>
      </c>
      <c r="K77" s="57">
        <f t="shared" si="3"/>
        <v>1944</v>
      </c>
    </row>
    <row r="78" spans="2:11" x14ac:dyDescent="0.35">
      <c r="B78" t="s">
        <v>76</v>
      </c>
      <c r="C78" t="s">
        <v>13</v>
      </c>
      <c r="D78" t="s">
        <v>14</v>
      </c>
      <c r="E78" s="54">
        <v>44888</v>
      </c>
      <c r="H78">
        <v>2</v>
      </c>
      <c r="I78">
        <f t="shared" si="2"/>
        <v>2</v>
      </c>
      <c r="J78" s="57">
        <f>VLOOKUP(C78,Sheet1!$B$3:$N$30,13,FALSE)</f>
        <v>36</v>
      </c>
      <c r="K78" s="57">
        <f t="shared" si="3"/>
        <v>72</v>
      </c>
    </row>
    <row r="79" spans="2:11" x14ac:dyDescent="0.35">
      <c r="B79" t="s">
        <v>76</v>
      </c>
      <c r="C79" t="s">
        <v>19</v>
      </c>
      <c r="D79" t="s">
        <v>20</v>
      </c>
      <c r="E79" s="54">
        <v>44902</v>
      </c>
      <c r="H79">
        <v>140</v>
      </c>
      <c r="I79">
        <f t="shared" si="2"/>
        <v>140</v>
      </c>
      <c r="J79" s="57">
        <f>VLOOKUP(C79,Sheet1!$B$3:$N$30,13,FALSE)</f>
        <v>36.5</v>
      </c>
      <c r="K79" s="57">
        <f t="shared" si="3"/>
        <v>5110</v>
      </c>
    </row>
    <row r="80" spans="2:11" x14ac:dyDescent="0.35">
      <c r="B80" t="s">
        <v>76</v>
      </c>
      <c r="C80" t="s">
        <v>19</v>
      </c>
      <c r="D80" t="s">
        <v>20</v>
      </c>
      <c r="E80" s="54">
        <v>44903</v>
      </c>
      <c r="H80">
        <v>140</v>
      </c>
      <c r="I80">
        <f t="shared" si="2"/>
        <v>140</v>
      </c>
      <c r="J80" s="57">
        <f>VLOOKUP(C80,Sheet1!$B$3:$N$30,13,FALSE)</f>
        <v>36.5</v>
      </c>
      <c r="K80" s="57">
        <f t="shared" si="3"/>
        <v>5110</v>
      </c>
    </row>
    <row r="81" spans="2:11" x14ac:dyDescent="0.35">
      <c r="B81" t="s">
        <v>76</v>
      </c>
      <c r="C81" t="s">
        <v>29</v>
      </c>
      <c r="D81" t="s">
        <v>30</v>
      </c>
      <c r="E81" s="54">
        <v>44902</v>
      </c>
      <c r="H81">
        <v>823</v>
      </c>
      <c r="I81">
        <f t="shared" si="2"/>
        <v>823</v>
      </c>
      <c r="J81" s="57">
        <f>VLOOKUP(C81,Sheet1!$B$3:$N$30,13,FALSE)</f>
        <v>38.4</v>
      </c>
      <c r="K81" s="57">
        <f t="shared" si="3"/>
        <v>31603.199999999997</v>
      </c>
    </row>
    <row r="82" spans="2:11" x14ac:dyDescent="0.35">
      <c r="B82" t="s">
        <v>76</v>
      </c>
      <c r="C82" t="s">
        <v>31</v>
      </c>
      <c r="D82" t="s">
        <v>32</v>
      </c>
      <c r="E82" s="54">
        <v>44816</v>
      </c>
      <c r="F82">
        <v>17</v>
      </c>
      <c r="I82">
        <f t="shared" si="2"/>
        <v>17</v>
      </c>
      <c r="J82" s="57">
        <f>VLOOKUP(C82,Sheet1!$B$3:$N$30,13,FALSE)</f>
        <v>30.24</v>
      </c>
      <c r="K82" s="57">
        <f t="shared" si="3"/>
        <v>514.07999999999993</v>
      </c>
    </row>
    <row r="83" spans="2:11" x14ac:dyDescent="0.35">
      <c r="B83" t="s">
        <v>76</v>
      </c>
      <c r="C83" t="s">
        <v>31</v>
      </c>
      <c r="D83" t="s">
        <v>32</v>
      </c>
      <c r="E83" s="54">
        <v>44850</v>
      </c>
      <c r="G83">
        <v>0</v>
      </c>
      <c r="I83">
        <f t="shared" si="2"/>
        <v>0</v>
      </c>
      <c r="J83" s="57">
        <f>VLOOKUP(C83,Sheet1!$B$3:$N$30,13,FALSE)</f>
        <v>30.24</v>
      </c>
      <c r="K83" s="57">
        <f t="shared" si="3"/>
        <v>0</v>
      </c>
    </row>
    <row r="84" spans="2:11" x14ac:dyDescent="0.35">
      <c r="B84" t="s">
        <v>76</v>
      </c>
      <c r="C84" t="s">
        <v>31</v>
      </c>
      <c r="D84" t="s">
        <v>32</v>
      </c>
      <c r="E84" s="54">
        <v>44867</v>
      </c>
      <c r="G84">
        <v>1441</v>
      </c>
      <c r="I84">
        <f t="shared" si="2"/>
        <v>1441</v>
      </c>
      <c r="J84" s="57">
        <f>VLOOKUP(C84,Sheet1!$B$3:$N$30,13,FALSE)</f>
        <v>30.24</v>
      </c>
      <c r="K84" s="57">
        <f t="shared" si="3"/>
        <v>43575.839999999997</v>
      </c>
    </row>
    <row r="85" spans="2:11" x14ac:dyDescent="0.35">
      <c r="B85" t="s">
        <v>76</v>
      </c>
      <c r="C85" t="s">
        <v>31</v>
      </c>
      <c r="D85" t="s">
        <v>32</v>
      </c>
      <c r="E85" s="54">
        <v>44869</v>
      </c>
      <c r="G85">
        <v>192</v>
      </c>
      <c r="I85">
        <f t="shared" si="2"/>
        <v>192</v>
      </c>
      <c r="J85" s="57">
        <f>VLOOKUP(C85,Sheet1!$B$3:$N$30,13,FALSE)</f>
        <v>30.24</v>
      </c>
      <c r="K85" s="57">
        <f t="shared" si="3"/>
        <v>5806.08</v>
      </c>
    </row>
    <row r="86" spans="2:11" x14ac:dyDescent="0.35">
      <c r="B86" t="s">
        <v>76</v>
      </c>
      <c r="C86" t="s">
        <v>31</v>
      </c>
      <c r="D86" t="s">
        <v>32</v>
      </c>
      <c r="E86" s="54">
        <v>44887</v>
      </c>
      <c r="H86">
        <v>1666</v>
      </c>
      <c r="I86">
        <f t="shared" si="2"/>
        <v>1666</v>
      </c>
      <c r="J86" s="57">
        <f>VLOOKUP(C86,Sheet1!$B$3:$N$30,13,FALSE)</f>
        <v>30.24</v>
      </c>
      <c r="K86" s="57">
        <f t="shared" si="3"/>
        <v>50379.839999999997</v>
      </c>
    </row>
    <row r="87" spans="2:11" x14ac:dyDescent="0.35">
      <c r="B87" t="s">
        <v>76</v>
      </c>
      <c r="C87" t="s">
        <v>31</v>
      </c>
      <c r="D87" t="s">
        <v>32</v>
      </c>
      <c r="E87" s="54">
        <v>44894</v>
      </c>
      <c r="H87">
        <v>1770</v>
      </c>
      <c r="I87">
        <f t="shared" si="2"/>
        <v>1770</v>
      </c>
      <c r="J87" s="57">
        <f>VLOOKUP(C87,Sheet1!$B$3:$N$30,13,FALSE)</f>
        <v>30.24</v>
      </c>
      <c r="K87" s="57">
        <f t="shared" si="3"/>
        <v>53524.799999999996</v>
      </c>
    </row>
    <row r="88" spans="2:11" x14ac:dyDescent="0.35">
      <c r="B88" t="s">
        <v>76</v>
      </c>
      <c r="C88" t="s">
        <v>37</v>
      </c>
      <c r="D88" t="s">
        <v>38</v>
      </c>
      <c r="E88" s="54">
        <v>44875</v>
      </c>
      <c r="G88">
        <v>348</v>
      </c>
      <c r="I88">
        <f t="shared" si="2"/>
        <v>348</v>
      </c>
      <c r="J88" s="57">
        <f>VLOOKUP(C88,Sheet1!$B$3:$N$30,13,FALSE)</f>
        <v>49.8</v>
      </c>
      <c r="K88" s="57">
        <f t="shared" si="3"/>
        <v>17330.399999999998</v>
      </c>
    </row>
    <row r="89" spans="2:11" x14ac:dyDescent="0.35">
      <c r="B89" t="s">
        <v>76</v>
      </c>
      <c r="C89" t="s">
        <v>37</v>
      </c>
      <c r="D89" t="s">
        <v>38</v>
      </c>
      <c r="E89" s="54">
        <v>44882</v>
      </c>
      <c r="H89">
        <v>2011</v>
      </c>
      <c r="I89">
        <f t="shared" si="2"/>
        <v>2011</v>
      </c>
      <c r="J89" s="57">
        <f>VLOOKUP(C89,Sheet1!$B$3:$N$30,13,FALSE)</f>
        <v>49.8</v>
      </c>
      <c r="K89" s="57">
        <f t="shared" si="3"/>
        <v>100147.79999999999</v>
      </c>
    </row>
    <row r="90" spans="2:11" x14ac:dyDescent="0.35">
      <c r="B90" t="s">
        <v>76</v>
      </c>
      <c r="C90" t="s">
        <v>51</v>
      </c>
      <c r="D90" t="s">
        <v>52</v>
      </c>
      <c r="E90" s="54">
        <v>44872</v>
      </c>
      <c r="G90">
        <v>9</v>
      </c>
      <c r="I90">
        <f t="shared" si="2"/>
        <v>9</v>
      </c>
      <c r="J90" s="57">
        <f>VLOOKUP(C90,Sheet1!$B$3:$N$30,13,FALSE)</f>
        <v>21</v>
      </c>
      <c r="K90" s="57">
        <f t="shared" si="3"/>
        <v>189</v>
      </c>
    </row>
    <row r="91" spans="2:11" x14ac:dyDescent="0.35">
      <c r="B91" t="s">
        <v>76</v>
      </c>
      <c r="C91" t="s">
        <v>53</v>
      </c>
      <c r="D91" t="s">
        <v>54</v>
      </c>
      <c r="E91" s="54">
        <v>44828</v>
      </c>
      <c r="F91">
        <v>0</v>
      </c>
      <c r="I91">
        <f t="shared" si="2"/>
        <v>0</v>
      </c>
      <c r="J91" s="57">
        <f>VLOOKUP(C91,Sheet1!$B$3:$N$30,13,FALSE)</f>
        <v>75.179999999999993</v>
      </c>
      <c r="K91" s="57">
        <f t="shared" si="3"/>
        <v>0</v>
      </c>
    </row>
    <row r="92" spans="2:11" x14ac:dyDescent="0.35">
      <c r="B92" t="s">
        <v>76</v>
      </c>
      <c r="C92" t="s">
        <v>53</v>
      </c>
      <c r="D92" t="s">
        <v>54</v>
      </c>
      <c r="E92" s="54">
        <v>44862</v>
      </c>
      <c r="G92">
        <v>828</v>
      </c>
      <c r="I92">
        <f t="shared" si="2"/>
        <v>828</v>
      </c>
      <c r="J92" s="57">
        <f>VLOOKUP(C92,Sheet1!$B$3:$N$30,13,FALSE)</f>
        <v>75.179999999999993</v>
      </c>
      <c r="K92" s="57">
        <f t="shared" si="3"/>
        <v>62249.039999999994</v>
      </c>
    </row>
    <row r="93" spans="2:11" x14ac:dyDescent="0.35">
      <c r="B93" t="s">
        <v>76</v>
      </c>
      <c r="C93" t="s">
        <v>53</v>
      </c>
      <c r="D93" t="s">
        <v>54</v>
      </c>
      <c r="E93" s="54">
        <v>44863</v>
      </c>
      <c r="G93">
        <v>1088</v>
      </c>
      <c r="I93">
        <f t="shared" si="2"/>
        <v>1088</v>
      </c>
      <c r="J93" s="57">
        <f>VLOOKUP(C93,Sheet1!$B$3:$N$30,13,FALSE)</f>
        <v>75.179999999999993</v>
      </c>
      <c r="K93" s="57">
        <f t="shared" si="3"/>
        <v>81795.839999999997</v>
      </c>
    </row>
    <row r="94" spans="2:11" x14ac:dyDescent="0.35">
      <c r="B94" t="s">
        <v>76</v>
      </c>
      <c r="C94" t="s">
        <v>53</v>
      </c>
      <c r="D94" t="s">
        <v>54</v>
      </c>
      <c r="E94" s="54">
        <v>44864</v>
      </c>
      <c r="G94">
        <v>1104</v>
      </c>
      <c r="I94">
        <f t="shared" si="2"/>
        <v>1104</v>
      </c>
      <c r="J94" s="57">
        <f>VLOOKUP(C94,Sheet1!$B$3:$N$30,13,FALSE)</f>
        <v>75.179999999999993</v>
      </c>
      <c r="K94" s="57">
        <f t="shared" si="3"/>
        <v>82998.719999999987</v>
      </c>
    </row>
    <row r="95" spans="2:11" x14ac:dyDescent="0.35">
      <c r="B95" t="s">
        <v>76</v>
      </c>
      <c r="C95" t="s">
        <v>53</v>
      </c>
      <c r="D95" t="s">
        <v>54</v>
      </c>
      <c r="E95" s="54">
        <v>44865</v>
      </c>
      <c r="G95">
        <v>1377</v>
      </c>
      <c r="I95">
        <f t="shared" si="2"/>
        <v>1377</v>
      </c>
      <c r="J95" s="57">
        <f>VLOOKUP(C95,Sheet1!$B$3:$N$30,13,FALSE)</f>
        <v>75.179999999999993</v>
      </c>
      <c r="K95" s="57">
        <f t="shared" si="3"/>
        <v>103522.85999999999</v>
      </c>
    </row>
    <row r="96" spans="2:11" x14ac:dyDescent="0.35">
      <c r="B96" t="s">
        <v>76</v>
      </c>
      <c r="C96" t="s">
        <v>53</v>
      </c>
      <c r="D96" t="s">
        <v>54</v>
      </c>
      <c r="E96" s="54">
        <v>44866</v>
      </c>
      <c r="G96">
        <v>1099</v>
      </c>
      <c r="I96">
        <f t="shared" si="2"/>
        <v>1099</v>
      </c>
      <c r="J96" s="57">
        <f>VLOOKUP(C96,Sheet1!$B$3:$N$30,13,FALSE)</f>
        <v>75.179999999999993</v>
      </c>
      <c r="K96" s="57">
        <f t="shared" si="3"/>
        <v>82622.819999999992</v>
      </c>
    </row>
    <row r="97" spans="2:11" x14ac:dyDescent="0.35">
      <c r="B97" t="s">
        <v>76</v>
      </c>
      <c r="C97" t="s">
        <v>53</v>
      </c>
      <c r="D97" t="s">
        <v>54</v>
      </c>
      <c r="E97" s="54">
        <v>44876</v>
      </c>
      <c r="H97">
        <v>554</v>
      </c>
      <c r="I97">
        <f t="shared" si="2"/>
        <v>554</v>
      </c>
      <c r="J97" s="57">
        <f>VLOOKUP(C97,Sheet1!$B$3:$N$30,13,FALSE)</f>
        <v>75.179999999999993</v>
      </c>
      <c r="K97" s="57">
        <f t="shared" si="3"/>
        <v>41649.719999999994</v>
      </c>
    </row>
    <row r="98" spans="2:11" x14ac:dyDescent="0.35">
      <c r="B98" t="s">
        <v>76</v>
      </c>
      <c r="C98" t="s">
        <v>53</v>
      </c>
      <c r="D98" t="s">
        <v>54</v>
      </c>
      <c r="E98" s="54">
        <v>44878</v>
      </c>
      <c r="H98">
        <v>543</v>
      </c>
      <c r="I98">
        <f t="shared" si="2"/>
        <v>543</v>
      </c>
      <c r="J98" s="57">
        <f>VLOOKUP(C98,Sheet1!$B$3:$N$30,13,FALSE)</f>
        <v>75.179999999999993</v>
      </c>
      <c r="K98" s="57">
        <f t="shared" si="3"/>
        <v>40822.74</v>
      </c>
    </row>
    <row r="99" spans="2:11" x14ac:dyDescent="0.35">
      <c r="B99" t="s">
        <v>76</v>
      </c>
      <c r="C99" t="s">
        <v>57</v>
      </c>
      <c r="D99" t="s">
        <v>58</v>
      </c>
      <c r="E99" s="54">
        <v>44827</v>
      </c>
      <c r="F99">
        <v>9408</v>
      </c>
      <c r="I99">
        <f t="shared" si="2"/>
        <v>9408</v>
      </c>
      <c r="J99" s="57">
        <f>VLOOKUP(C99,Sheet1!$B$3:$N$30,13,FALSE)</f>
        <v>16.799999999999997</v>
      </c>
      <c r="K99" s="57">
        <f t="shared" si="3"/>
        <v>158054.39999999997</v>
      </c>
    </row>
    <row r="100" spans="2:11" x14ac:dyDescent="0.35">
      <c r="B100" t="s">
        <v>76</v>
      </c>
      <c r="C100" t="s">
        <v>57</v>
      </c>
      <c r="D100" t="s">
        <v>58</v>
      </c>
      <c r="E100" s="54">
        <v>44862</v>
      </c>
      <c r="G100">
        <v>2268</v>
      </c>
      <c r="I100">
        <f t="shared" si="2"/>
        <v>2268</v>
      </c>
      <c r="J100" s="57">
        <f>VLOOKUP(C100,Sheet1!$B$3:$N$30,13,FALSE)</f>
        <v>16.799999999999997</v>
      </c>
      <c r="K100" s="57">
        <f t="shared" si="3"/>
        <v>38102.399999999994</v>
      </c>
    </row>
    <row r="101" spans="2:11" x14ac:dyDescent="0.35">
      <c r="B101" t="s">
        <v>77</v>
      </c>
      <c r="C101" t="s">
        <v>27</v>
      </c>
      <c r="D101" t="s">
        <v>28</v>
      </c>
      <c r="E101" s="54">
        <v>44873</v>
      </c>
      <c r="G101">
        <v>45</v>
      </c>
      <c r="I101">
        <f t="shared" si="2"/>
        <v>45</v>
      </c>
      <c r="J101" s="57">
        <f>VLOOKUP(C101,Sheet1!$B$3:$N$30,13,FALSE)</f>
        <v>39.975000000000001</v>
      </c>
      <c r="K101" s="57">
        <f t="shared" si="3"/>
        <v>1798.875</v>
      </c>
    </row>
    <row r="102" spans="2:11" x14ac:dyDescent="0.35">
      <c r="B102" t="s">
        <v>77</v>
      </c>
      <c r="C102" t="s">
        <v>27</v>
      </c>
      <c r="D102" t="s">
        <v>28</v>
      </c>
      <c r="E102" s="54">
        <v>44876</v>
      </c>
      <c r="H102">
        <v>1723</v>
      </c>
      <c r="I102">
        <f t="shared" si="2"/>
        <v>1723</v>
      </c>
      <c r="J102" s="57">
        <f>VLOOKUP(C102,Sheet1!$B$3:$N$30,13,FALSE)</f>
        <v>39.975000000000001</v>
      </c>
      <c r="K102" s="57">
        <f t="shared" si="3"/>
        <v>68876.925000000003</v>
      </c>
    </row>
    <row r="103" spans="2:11" x14ac:dyDescent="0.35">
      <c r="B103" t="s">
        <v>77</v>
      </c>
      <c r="C103" t="s">
        <v>27</v>
      </c>
      <c r="D103" t="s">
        <v>28</v>
      </c>
      <c r="E103" s="54">
        <v>44877</v>
      </c>
      <c r="H103">
        <v>604</v>
      </c>
      <c r="I103">
        <f t="shared" si="2"/>
        <v>604</v>
      </c>
      <c r="J103" s="57">
        <f>VLOOKUP(C103,Sheet1!$B$3:$N$30,13,FALSE)</f>
        <v>39.975000000000001</v>
      </c>
      <c r="K103" s="57">
        <f t="shared" si="3"/>
        <v>24144.9</v>
      </c>
    </row>
    <row r="104" spans="2:11" x14ac:dyDescent="0.35">
      <c r="B104" t="s">
        <v>77</v>
      </c>
      <c r="C104" t="s">
        <v>27</v>
      </c>
      <c r="D104" t="s">
        <v>28</v>
      </c>
      <c r="E104" s="54">
        <v>44878</v>
      </c>
      <c r="H104">
        <v>2284</v>
      </c>
      <c r="I104">
        <f t="shared" si="2"/>
        <v>2284</v>
      </c>
      <c r="J104" s="57">
        <f>VLOOKUP(C104,Sheet1!$B$3:$N$30,13,FALSE)</f>
        <v>39.975000000000001</v>
      </c>
      <c r="K104" s="57">
        <f t="shared" si="3"/>
        <v>91302.900000000009</v>
      </c>
    </row>
    <row r="105" spans="2:11" x14ac:dyDescent="0.35">
      <c r="B105" t="s">
        <v>77</v>
      </c>
      <c r="C105" t="s">
        <v>27</v>
      </c>
      <c r="D105" t="s">
        <v>28</v>
      </c>
      <c r="E105" s="54">
        <v>44879</v>
      </c>
      <c r="H105">
        <v>2177</v>
      </c>
      <c r="I105">
        <f t="shared" si="2"/>
        <v>2177</v>
      </c>
      <c r="J105" s="57">
        <f>VLOOKUP(C105,Sheet1!$B$3:$N$30,13,FALSE)</f>
        <v>39.975000000000001</v>
      </c>
      <c r="K105" s="57">
        <f t="shared" si="3"/>
        <v>87025.574999999997</v>
      </c>
    </row>
    <row r="106" spans="2:11" x14ac:dyDescent="0.35">
      <c r="B106" t="s">
        <v>77</v>
      </c>
      <c r="C106" t="s">
        <v>27</v>
      </c>
      <c r="D106" t="s">
        <v>28</v>
      </c>
      <c r="E106" s="54">
        <v>44880</v>
      </c>
      <c r="H106">
        <v>1751</v>
      </c>
      <c r="I106">
        <f t="shared" si="2"/>
        <v>1751</v>
      </c>
      <c r="J106" s="57">
        <f>VLOOKUP(C106,Sheet1!$B$3:$N$30,13,FALSE)</f>
        <v>39.975000000000001</v>
      </c>
      <c r="K106" s="57">
        <f t="shared" si="3"/>
        <v>69996.225000000006</v>
      </c>
    </row>
    <row r="107" spans="2:11" x14ac:dyDescent="0.35">
      <c r="B107" t="s">
        <v>77</v>
      </c>
      <c r="C107" t="s">
        <v>27</v>
      </c>
      <c r="D107" t="s">
        <v>28</v>
      </c>
      <c r="E107" s="54">
        <v>44883</v>
      </c>
      <c r="H107">
        <v>700</v>
      </c>
      <c r="I107">
        <f t="shared" si="2"/>
        <v>700</v>
      </c>
      <c r="J107" s="57">
        <f>VLOOKUP(C107,Sheet1!$B$3:$N$30,13,FALSE)</f>
        <v>39.975000000000001</v>
      </c>
      <c r="K107" s="57">
        <f t="shared" si="3"/>
        <v>27982.5</v>
      </c>
    </row>
    <row r="108" spans="2:11" x14ac:dyDescent="0.35">
      <c r="B108" t="s">
        <v>77</v>
      </c>
      <c r="C108" t="s">
        <v>27</v>
      </c>
      <c r="D108" t="s">
        <v>28</v>
      </c>
      <c r="E108" s="54">
        <v>44884</v>
      </c>
      <c r="H108">
        <v>1132</v>
      </c>
      <c r="I108">
        <f t="shared" si="2"/>
        <v>1132</v>
      </c>
      <c r="J108" s="57">
        <f>VLOOKUP(C108,Sheet1!$B$3:$N$30,13,FALSE)</f>
        <v>39.975000000000001</v>
      </c>
      <c r="K108" s="57">
        <f t="shared" si="3"/>
        <v>45251.700000000004</v>
      </c>
    </row>
    <row r="109" spans="2:11" x14ac:dyDescent="0.35">
      <c r="B109" t="s">
        <v>77</v>
      </c>
      <c r="C109" t="s">
        <v>27</v>
      </c>
      <c r="D109" t="s">
        <v>28</v>
      </c>
      <c r="E109" s="54">
        <v>44885</v>
      </c>
      <c r="H109">
        <v>1197</v>
      </c>
      <c r="I109">
        <f t="shared" si="2"/>
        <v>1197</v>
      </c>
      <c r="J109" s="57">
        <f>VLOOKUP(C109,Sheet1!$B$3:$N$30,13,FALSE)</f>
        <v>39.975000000000001</v>
      </c>
      <c r="K109" s="57">
        <f t="shared" si="3"/>
        <v>47850.075000000004</v>
      </c>
    </row>
    <row r="111" spans="2:11" x14ac:dyDescent="0.35">
      <c r="K111" s="57">
        <f>SUM(K4:K109)</f>
        <v>4049503.9550000001</v>
      </c>
    </row>
  </sheetData>
  <autoFilter ref="B3:H109" xr:uid="{908DF444-5432-4F06-A1E8-3BF2D0CA7002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5F314-6FD4-D948-BAB1-3A385D5B47D5}">
  <dimension ref="B2:P31"/>
  <sheetViews>
    <sheetView showGridLines="0" zoomScale="110" zoomScaleNormal="110" workbookViewId="0">
      <selection activeCell="C32" sqref="C32"/>
    </sheetView>
  </sheetViews>
  <sheetFormatPr defaultColWidth="8.83203125" defaultRowHeight="18" customHeight="1" x14ac:dyDescent="0.25"/>
  <cols>
    <col min="1" max="1" width="8.83203125" style="2"/>
    <col min="2" max="2" width="10.33203125" style="1" customWidth="1"/>
    <col min="3" max="3" width="53.33203125" style="2" bestFit="1" customWidth="1"/>
    <col min="4" max="6" width="12.33203125" style="3" customWidth="1"/>
    <col min="7" max="7" width="12.33203125" style="11" customWidth="1"/>
    <col min="8" max="8" width="3.33203125" style="3" customWidth="1"/>
    <col min="9" max="9" width="12.33203125" style="13" customWidth="1"/>
    <col min="10" max="11" width="13.1640625" style="3" customWidth="1"/>
    <col min="12" max="14" width="12.33203125" style="3" customWidth="1"/>
    <col min="15" max="15" width="12.6640625" style="11" bestFit="1" customWidth="1"/>
    <col min="16" max="16384" width="8.83203125" style="2"/>
  </cols>
  <sheetData>
    <row r="2" spans="2:15" ht="18" customHeight="1" x14ac:dyDescent="0.25">
      <c r="F2" s="62"/>
      <c r="G2" s="62"/>
      <c r="N2" s="62"/>
      <c r="O2" s="62"/>
    </row>
    <row r="3" spans="2:15" s="5" customFormat="1" ht="30" customHeight="1" thickBot="1" x14ac:dyDescent="0.35">
      <c r="B3" s="49" t="s">
        <v>0</v>
      </c>
      <c r="C3" s="48" t="s">
        <v>1</v>
      </c>
      <c r="D3" s="21" t="s">
        <v>60</v>
      </c>
      <c r="E3" s="22" t="s">
        <v>2</v>
      </c>
      <c r="F3" s="23" t="s">
        <v>3</v>
      </c>
      <c r="G3" s="22" t="s">
        <v>4</v>
      </c>
      <c r="H3" s="63"/>
      <c r="I3" s="21" t="s">
        <v>61</v>
      </c>
      <c r="J3" s="21" t="s">
        <v>62</v>
      </c>
      <c r="K3" s="21" t="s">
        <v>63</v>
      </c>
      <c r="L3" s="22" t="s">
        <v>5</v>
      </c>
      <c r="M3" s="22" t="s">
        <v>2</v>
      </c>
      <c r="N3" s="24" t="s">
        <v>6</v>
      </c>
      <c r="O3" s="27" t="s">
        <v>7</v>
      </c>
    </row>
    <row r="4" spans="2:15" ht="18" customHeight="1" x14ac:dyDescent="0.25">
      <c r="B4" s="25">
        <v>27</v>
      </c>
      <c r="C4" s="19" t="s">
        <v>8</v>
      </c>
      <c r="D4" s="16"/>
      <c r="E4" s="17">
        <v>51</v>
      </c>
      <c r="F4" s="18">
        <v>25.5</v>
      </c>
      <c r="G4" s="20">
        <f t="shared" ref="G4:G29" si="0">F4*D4</f>
        <v>0</v>
      </c>
      <c r="H4" s="64"/>
      <c r="I4" s="15"/>
      <c r="J4" s="16">
        <v>875</v>
      </c>
      <c r="K4" s="16"/>
      <c r="L4" s="16">
        <v>875</v>
      </c>
      <c r="M4" s="17">
        <v>51</v>
      </c>
      <c r="N4" s="18">
        <v>35.699999999999996</v>
      </c>
      <c r="O4" s="28">
        <f t="shared" ref="O4:O29" si="1">N4*(SUM(I4:K4))</f>
        <v>31237.499999999996</v>
      </c>
    </row>
    <row r="5" spans="2:15" ht="18" customHeight="1" x14ac:dyDescent="0.25">
      <c r="B5" s="26" t="s">
        <v>9</v>
      </c>
      <c r="C5" s="6" t="s">
        <v>10</v>
      </c>
      <c r="D5" s="7">
        <v>2164</v>
      </c>
      <c r="E5" s="8">
        <v>29.2</v>
      </c>
      <c r="F5" s="9">
        <v>11.68</v>
      </c>
      <c r="G5" s="10">
        <f t="shared" si="0"/>
        <v>25275.52</v>
      </c>
      <c r="H5" s="64"/>
      <c r="I5" s="14">
        <v>276</v>
      </c>
      <c r="J5" s="7"/>
      <c r="K5" s="7"/>
      <c r="L5" s="7">
        <v>2440</v>
      </c>
      <c r="M5" s="8">
        <v>29.2</v>
      </c>
      <c r="N5" s="9">
        <v>17.52</v>
      </c>
      <c r="O5" s="29">
        <f t="shared" si="1"/>
        <v>4835.5199999999995</v>
      </c>
    </row>
    <row r="6" spans="2:15" ht="18" customHeight="1" x14ac:dyDescent="0.25">
      <c r="B6" s="26" t="s">
        <v>11</v>
      </c>
      <c r="C6" s="6" t="s">
        <v>12</v>
      </c>
      <c r="D6" s="7"/>
      <c r="E6" s="8">
        <v>29.2</v>
      </c>
      <c r="F6" s="9">
        <v>10.219999999999999</v>
      </c>
      <c r="G6" s="10">
        <f t="shared" si="0"/>
        <v>0</v>
      </c>
      <c r="H6" s="64"/>
      <c r="I6" s="14"/>
      <c r="J6" s="7"/>
      <c r="K6" s="7">
        <v>96</v>
      </c>
      <c r="L6" s="7">
        <v>96</v>
      </c>
      <c r="M6" s="8">
        <v>29.2</v>
      </c>
      <c r="N6" s="9">
        <v>17.52</v>
      </c>
      <c r="O6" s="29">
        <f t="shared" si="1"/>
        <v>1681.92</v>
      </c>
    </row>
    <row r="7" spans="2:15" ht="18" customHeight="1" x14ac:dyDescent="0.25">
      <c r="B7" s="26" t="s">
        <v>13</v>
      </c>
      <c r="C7" s="6" t="s">
        <v>14</v>
      </c>
      <c r="D7" s="7"/>
      <c r="E7" s="8">
        <v>72</v>
      </c>
      <c r="F7" s="9">
        <v>30.960000000000004</v>
      </c>
      <c r="G7" s="10">
        <f t="shared" si="0"/>
        <v>0</v>
      </c>
      <c r="H7" s="64"/>
      <c r="I7" s="14">
        <v>184</v>
      </c>
      <c r="J7" s="7">
        <v>150</v>
      </c>
      <c r="K7" s="7">
        <v>2</v>
      </c>
      <c r="L7" s="7">
        <v>336</v>
      </c>
      <c r="M7" s="8">
        <v>72</v>
      </c>
      <c r="N7" s="9">
        <v>36</v>
      </c>
      <c r="O7" s="29">
        <f t="shared" si="1"/>
        <v>12096</v>
      </c>
    </row>
    <row r="8" spans="2:15" ht="18" customHeight="1" x14ac:dyDescent="0.25">
      <c r="B8" s="26" t="s">
        <v>15</v>
      </c>
      <c r="C8" s="6" t="s">
        <v>16</v>
      </c>
      <c r="D8" s="7"/>
      <c r="E8" s="8">
        <v>151.84</v>
      </c>
      <c r="F8" s="9">
        <v>151.84</v>
      </c>
      <c r="G8" s="10">
        <f t="shared" si="0"/>
        <v>0</v>
      </c>
      <c r="H8" s="64"/>
      <c r="I8" s="14"/>
      <c r="J8" s="7"/>
      <c r="K8" s="7">
        <v>140</v>
      </c>
      <c r="L8" s="7">
        <v>140</v>
      </c>
      <c r="M8" s="8">
        <v>151.84</v>
      </c>
      <c r="N8" s="9">
        <v>151.84</v>
      </c>
      <c r="O8" s="29">
        <f t="shared" si="1"/>
        <v>21257.600000000002</v>
      </c>
    </row>
    <row r="9" spans="2:15" ht="18" customHeight="1" x14ac:dyDescent="0.25">
      <c r="B9" s="26" t="s">
        <v>17</v>
      </c>
      <c r="C9" s="6" t="s">
        <v>18</v>
      </c>
      <c r="D9" s="7">
        <v>4705</v>
      </c>
      <c r="E9" s="8">
        <v>56.25</v>
      </c>
      <c r="F9" s="9">
        <v>22.5</v>
      </c>
      <c r="G9" s="10">
        <f t="shared" si="0"/>
        <v>105862.5</v>
      </c>
      <c r="H9" s="64"/>
      <c r="I9" s="14"/>
      <c r="J9" s="7"/>
      <c r="K9" s="7"/>
      <c r="L9" s="7">
        <v>4705</v>
      </c>
      <c r="M9" s="8">
        <v>56.25</v>
      </c>
      <c r="N9" s="9">
        <v>33.75</v>
      </c>
      <c r="O9" s="29">
        <f t="shared" si="1"/>
        <v>0</v>
      </c>
    </row>
    <row r="10" spans="2:15" ht="18" customHeight="1" x14ac:dyDescent="0.25">
      <c r="B10" s="26" t="s">
        <v>19</v>
      </c>
      <c r="C10" s="6" t="s">
        <v>20</v>
      </c>
      <c r="D10" s="7">
        <v>736</v>
      </c>
      <c r="E10" s="8">
        <v>73</v>
      </c>
      <c r="F10" s="9">
        <v>25.549999999999997</v>
      </c>
      <c r="G10" s="10">
        <f t="shared" si="0"/>
        <v>18804.8</v>
      </c>
      <c r="H10" s="64"/>
      <c r="I10" s="14"/>
      <c r="J10" s="7">
        <v>123</v>
      </c>
      <c r="K10" s="7">
        <v>140</v>
      </c>
      <c r="L10" s="7">
        <v>999</v>
      </c>
      <c r="M10" s="8">
        <v>73</v>
      </c>
      <c r="N10" s="9">
        <v>36.5</v>
      </c>
      <c r="O10" s="29">
        <f t="shared" si="1"/>
        <v>9599.5</v>
      </c>
    </row>
    <row r="11" spans="2:15" ht="18" customHeight="1" x14ac:dyDescent="0.25">
      <c r="B11" s="26" t="s">
        <v>21</v>
      </c>
      <c r="C11" s="6" t="s">
        <v>22</v>
      </c>
      <c r="D11" s="7"/>
      <c r="E11" s="8">
        <v>86.92</v>
      </c>
      <c r="F11" s="9">
        <v>30.421999999999997</v>
      </c>
      <c r="G11" s="10">
        <f t="shared" si="0"/>
        <v>0</v>
      </c>
      <c r="H11" s="64"/>
      <c r="I11" s="14"/>
      <c r="J11" s="7">
        <v>20</v>
      </c>
      <c r="K11" s="7"/>
      <c r="L11" s="7">
        <v>20</v>
      </c>
      <c r="M11" s="8">
        <v>86.92</v>
      </c>
      <c r="N11" s="9">
        <v>43.46</v>
      </c>
      <c r="O11" s="29">
        <f t="shared" si="1"/>
        <v>869.2</v>
      </c>
    </row>
    <row r="12" spans="2:15" ht="18" customHeight="1" x14ac:dyDescent="0.25">
      <c r="B12" s="26" t="s">
        <v>23</v>
      </c>
      <c r="C12" s="6" t="s">
        <v>24</v>
      </c>
      <c r="D12" s="7">
        <v>74</v>
      </c>
      <c r="E12" s="8">
        <v>33.5</v>
      </c>
      <c r="F12" s="9">
        <v>13.4</v>
      </c>
      <c r="G12" s="10">
        <f t="shared" si="0"/>
        <v>991.6</v>
      </c>
      <c r="H12" s="64"/>
      <c r="I12" s="14">
        <v>156</v>
      </c>
      <c r="J12" s="7"/>
      <c r="K12" s="7"/>
      <c r="L12" s="7">
        <v>230</v>
      </c>
      <c r="M12" s="8">
        <v>33.5</v>
      </c>
      <c r="N12" s="9">
        <v>23.45</v>
      </c>
      <c r="O12" s="29">
        <f t="shared" si="1"/>
        <v>3658.2</v>
      </c>
    </row>
    <row r="13" spans="2:15" ht="18" customHeight="1" x14ac:dyDescent="0.25">
      <c r="B13" s="26" t="s">
        <v>25</v>
      </c>
      <c r="C13" s="6" t="s">
        <v>26</v>
      </c>
      <c r="D13" s="7"/>
      <c r="E13" s="8">
        <v>196.8</v>
      </c>
      <c r="F13" s="9">
        <v>39.359999999999992</v>
      </c>
      <c r="G13" s="10">
        <f t="shared" si="0"/>
        <v>0</v>
      </c>
      <c r="H13" s="64"/>
      <c r="I13" s="14">
        <v>24</v>
      </c>
      <c r="J13" s="7">
        <v>4871</v>
      </c>
      <c r="K13" s="7">
        <v>192</v>
      </c>
      <c r="L13" s="7">
        <v>5087</v>
      </c>
      <c r="M13" s="8">
        <v>196.8</v>
      </c>
      <c r="N13" s="9">
        <v>98.4</v>
      </c>
      <c r="O13" s="29">
        <f t="shared" si="1"/>
        <v>500560.80000000005</v>
      </c>
    </row>
    <row r="14" spans="2:15" ht="18" customHeight="1" x14ac:dyDescent="0.25">
      <c r="B14" s="26" t="s">
        <v>27</v>
      </c>
      <c r="C14" s="6" t="s">
        <v>28</v>
      </c>
      <c r="D14" s="7">
        <v>13634</v>
      </c>
      <c r="E14" s="8">
        <v>61.5</v>
      </c>
      <c r="F14" s="9">
        <v>25.830000000000002</v>
      </c>
      <c r="G14" s="10">
        <f t="shared" si="0"/>
        <v>352166.22000000003</v>
      </c>
      <c r="H14" s="64"/>
      <c r="I14" s="14"/>
      <c r="J14" s="7"/>
      <c r="K14" s="7">
        <v>16505</v>
      </c>
      <c r="L14" s="7">
        <v>30139</v>
      </c>
      <c r="M14" s="8">
        <v>61.5</v>
      </c>
      <c r="N14" s="9">
        <v>39.975000000000001</v>
      </c>
      <c r="O14" s="29">
        <f t="shared" si="1"/>
        <v>659787.375</v>
      </c>
    </row>
    <row r="15" spans="2:15" ht="18" customHeight="1" x14ac:dyDescent="0.25">
      <c r="B15" s="26" t="s">
        <v>29</v>
      </c>
      <c r="C15" s="6" t="s">
        <v>30</v>
      </c>
      <c r="D15" s="7"/>
      <c r="E15" s="8">
        <v>64</v>
      </c>
      <c r="F15" s="9">
        <v>24.32</v>
      </c>
      <c r="G15" s="10">
        <f t="shared" si="0"/>
        <v>0</v>
      </c>
      <c r="H15" s="64"/>
      <c r="I15" s="14"/>
      <c r="J15" s="7"/>
      <c r="K15" s="7">
        <v>44</v>
      </c>
      <c r="L15" s="7">
        <v>44</v>
      </c>
      <c r="M15" s="8">
        <v>64</v>
      </c>
      <c r="N15" s="9">
        <v>38.4</v>
      </c>
      <c r="O15" s="29">
        <f t="shared" si="1"/>
        <v>1689.6</v>
      </c>
    </row>
    <row r="16" spans="2:15" ht="18" customHeight="1" x14ac:dyDescent="0.25">
      <c r="B16" s="26" t="s">
        <v>31</v>
      </c>
      <c r="C16" s="6" t="s">
        <v>32</v>
      </c>
      <c r="D16" s="7">
        <v>636</v>
      </c>
      <c r="E16" s="8">
        <v>43.2</v>
      </c>
      <c r="F16" s="9">
        <v>16.416</v>
      </c>
      <c r="G16" s="10">
        <f t="shared" si="0"/>
        <v>10440.576000000001</v>
      </c>
      <c r="H16" s="64"/>
      <c r="I16" s="14">
        <v>17</v>
      </c>
      <c r="J16" s="7">
        <v>6905</v>
      </c>
      <c r="K16" s="7">
        <v>3628</v>
      </c>
      <c r="L16" s="7">
        <v>11186</v>
      </c>
      <c r="M16" s="8">
        <v>43.2</v>
      </c>
      <c r="N16" s="9">
        <v>30.24</v>
      </c>
      <c r="O16" s="29">
        <f t="shared" si="1"/>
        <v>319032</v>
      </c>
    </row>
    <row r="17" spans="2:16" ht="18" customHeight="1" x14ac:dyDescent="0.25">
      <c r="B17" s="26" t="s">
        <v>33</v>
      </c>
      <c r="C17" s="6" t="s">
        <v>34</v>
      </c>
      <c r="D17" s="7"/>
      <c r="E17" s="8">
        <v>36</v>
      </c>
      <c r="F17" s="9">
        <v>14.4</v>
      </c>
      <c r="G17" s="10">
        <f t="shared" si="0"/>
        <v>0</v>
      </c>
      <c r="H17" s="64"/>
      <c r="I17" s="14"/>
      <c r="J17" s="7">
        <v>96</v>
      </c>
      <c r="K17" s="7">
        <v>144</v>
      </c>
      <c r="L17" s="7">
        <v>240</v>
      </c>
      <c r="M17" s="8">
        <v>36</v>
      </c>
      <c r="N17" s="9">
        <v>25.2</v>
      </c>
      <c r="O17" s="29">
        <f t="shared" si="1"/>
        <v>6048</v>
      </c>
    </row>
    <row r="18" spans="2:16" ht="18" customHeight="1" x14ac:dyDescent="0.25">
      <c r="B18" s="26" t="s">
        <v>35</v>
      </c>
      <c r="C18" s="6" t="s">
        <v>36</v>
      </c>
      <c r="D18" s="7">
        <v>96</v>
      </c>
      <c r="E18" s="8">
        <v>36</v>
      </c>
      <c r="F18" s="9">
        <v>14.4</v>
      </c>
      <c r="G18" s="10">
        <f t="shared" si="0"/>
        <v>1382.4</v>
      </c>
      <c r="H18" s="64"/>
      <c r="I18" s="14">
        <v>102</v>
      </c>
      <c r="J18" s="7">
        <v>846</v>
      </c>
      <c r="K18" s="7">
        <v>112</v>
      </c>
      <c r="L18" s="7">
        <v>1156</v>
      </c>
      <c r="M18" s="8">
        <v>36</v>
      </c>
      <c r="N18" s="9">
        <v>25.2</v>
      </c>
      <c r="O18" s="29">
        <f t="shared" si="1"/>
        <v>26712</v>
      </c>
    </row>
    <row r="19" spans="2:16" ht="18" customHeight="1" x14ac:dyDescent="0.25">
      <c r="B19" s="26" t="s">
        <v>37</v>
      </c>
      <c r="C19" s="6" t="s">
        <v>38</v>
      </c>
      <c r="D19" s="7">
        <v>200</v>
      </c>
      <c r="E19" s="8">
        <v>83</v>
      </c>
      <c r="F19" s="9">
        <v>29.049999999999997</v>
      </c>
      <c r="G19" s="10">
        <f t="shared" si="0"/>
        <v>5809.9999999999991</v>
      </c>
      <c r="H19" s="64"/>
      <c r="I19" s="14">
        <v>211</v>
      </c>
      <c r="J19" s="7"/>
      <c r="K19" s="7">
        <v>2465</v>
      </c>
      <c r="L19" s="7">
        <v>2876</v>
      </c>
      <c r="M19" s="8">
        <v>83</v>
      </c>
      <c r="N19" s="9">
        <v>49.8</v>
      </c>
      <c r="O19" s="29">
        <f t="shared" si="1"/>
        <v>133264.79999999999</v>
      </c>
    </row>
    <row r="20" spans="2:16" ht="18" customHeight="1" x14ac:dyDescent="0.25">
      <c r="B20" s="26" t="s">
        <v>39</v>
      </c>
      <c r="C20" s="6" t="s">
        <v>40</v>
      </c>
      <c r="D20" s="7"/>
      <c r="E20" s="8">
        <v>83</v>
      </c>
      <c r="F20" s="9">
        <v>29.049999999999997</v>
      </c>
      <c r="G20" s="10">
        <f t="shared" si="0"/>
        <v>0</v>
      </c>
      <c r="H20" s="64"/>
      <c r="I20" s="14"/>
      <c r="J20" s="7"/>
      <c r="K20" s="7">
        <v>1</v>
      </c>
      <c r="L20" s="7">
        <v>1</v>
      </c>
      <c r="M20" s="8">
        <v>83</v>
      </c>
      <c r="N20" s="9">
        <v>49.8</v>
      </c>
      <c r="O20" s="29">
        <f t="shared" si="1"/>
        <v>49.8</v>
      </c>
    </row>
    <row r="21" spans="2:16" ht="18" customHeight="1" x14ac:dyDescent="0.25">
      <c r="B21" s="26" t="s">
        <v>41</v>
      </c>
      <c r="C21" s="6" t="s">
        <v>42</v>
      </c>
      <c r="D21" s="7"/>
      <c r="E21" s="8">
        <v>83</v>
      </c>
      <c r="F21" s="9">
        <v>29.049999999999997</v>
      </c>
      <c r="G21" s="10">
        <f t="shared" si="0"/>
        <v>0</v>
      </c>
      <c r="H21" s="64"/>
      <c r="I21" s="14">
        <v>1805</v>
      </c>
      <c r="J21" s="7"/>
      <c r="K21" s="7"/>
      <c r="L21" s="7">
        <v>1805</v>
      </c>
      <c r="M21" s="8">
        <v>83</v>
      </c>
      <c r="N21" s="9">
        <v>49.8</v>
      </c>
      <c r="O21" s="29">
        <f t="shared" si="1"/>
        <v>89889</v>
      </c>
    </row>
    <row r="22" spans="2:16" ht="18" customHeight="1" x14ac:dyDescent="0.25">
      <c r="B22" s="26" t="s">
        <v>43</v>
      </c>
      <c r="C22" s="6" t="s">
        <v>44</v>
      </c>
      <c r="D22" s="7"/>
      <c r="E22" s="8">
        <v>43.2</v>
      </c>
      <c r="F22" s="9">
        <v>19.439999999999998</v>
      </c>
      <c r="G22" s="10">
        <f t="shared" si="0"/>
        <v>0</v>
      </c>
      <c r="H22" s="64"/>
      <c r="I22" s="14"/>
      <c r="J22" s="7">
        <v>256</v>
      </c>
      <c r="K22" s="7">
        <v>0</v>
      </c>
      <c r="L22" s="7">
        <v>256</v>
      </c>
      <c r="M22" s="8">
        <v>43.2</v>
      </c>
      <c r="N22" s="9">
        <v>30.24</v>
      </c>
      <c r="O22" s="29">
        <f t="shared" si="1"/>
        <v>7741.44</v>
      </c>
    </row>
    <row r="23" spans="2:16" ht="18" customHeight="1" x14ac:dyDescent="0.25">
      <c r="B23" s="26" t="s">
        <v>45</v>
      </c>
      <c r="C23" s="6" t="s">
        <v>46</v>
      </c>
      <c r="D23" s="7"/>
      <c r="E23" s="8">
        <v>43.2</v>
      </c>
      <c r="F23" s="9">
        <v>18.144000000000002</v>
      </c>
      <c r="G23" s="10">
        <f t="shared" si="0"/>
        <v>0</v>
      </c>
      <c r="H23" s="64"/>
      <c r="I23" s="14"/>
      <c r="J23" s="7"/>
      <c r="K23" s="7">
        <v>22</v>
      </c>
      <c r="L23" s="7">
        <v>22</v>
      </c>
      <c r="M23" s="8">
        <v>43.2</v>
      </c>
      <c r="N23" s="9">
        <v>30.24</v>
      </c>
      <c r="O23" s="29">
        <f t="shared" si="1"/>
        <v>665.28</v>
      </c>
    </row>
    <row r="24" spans="2:16" ht="18" customHeight="1" x14ac:dyDescent="0.25">
      <c r="B24" s="26" t="s">
        <v>47</v>
      </c>
      <c r="C24" s="6" t="s">
        <v>48</v>
      </c>
      <c r="D24" s="7">
        <v>17</v>
      </c>
      <c r="E24" s="8">
        <v>43.2</v>
      </c>
      <c r="F24" s="9">
        <v>19.439999999999998</v>
      </c>
      <c r="G24" s="10">
        <f t="shared" si="0"/>
        <v>330.47999999999996</v>
      </c>
      <c r="H24" s="64"/>
      <c r="I24" s="14"/>
      <c r="J24" s="7"/>
      <c r="K24" s="7"/>
      <c r="L24" s="7">
        <v>17</v>
      </c>
      <c r="M24" s="8">
        <v>43.2</v>
      </c>
      <c r="N24" s="9">
        <v>30.24</v>
      </c>
      <c r="O24" s="29">
        <f t="shared" si="1"/>
        <v>0</v>
      </c>
    </row>
    <row r="25" spans="2:16" ht="18" customHeight="1" x14ac:dyDescent="0.25">
      <c r="B25" s="26" t="s">
        <v>49</v>
      </c>
      <c r="C25" s="6" t="s">
        <v>50</v>
      </c>
      <c r="D25" s="7"/>
      <c r="E25" s="8">
        <v>37.5</v>
      </c>
      <c r="F25" s="9">
        <v>18.75</v>
      </c>
      <c r="G25" s="10">
        <f t="shared" si="0"/>
        <v>0</v>
      </c>
      <c r="H25" s="64"/>
      <c r="I25" s="14"/>
      <c r="J25" s="7"/>
      <c r="K25" s="7">
        <v>96</v>
      </c>
      <c r="L25" s="7">
        <v>96</v>
      </c>
      <c r="M25" s="8">
        <v>37.5</v>
      </c>
      <c r="N25" s="9">
        <v>26.25</v>
      </c>
      <c r="O25" s="29">
        <f t="shared" si="1"/>
        <v>2520</v>
      </c>
    </row>
    <row r="26" spans="2:16" ht="18" customHeight="1" x14ac:dyDescent="0.25">
      <c r="B26" s="26" t="s">
        <v>51</v>
      </c>
      <c r="C26" s="6" t="s">
        <v>52</v>
      </c>
      <c r="D26" s="7"/>
      <c r="E26" s="8">
        <v>30</v>
      </c>
      <c r="F26" s="9">
        <v>10.5</v>
      </c>
      <c r="G26" s="10">
        <f t="shared" si="0"/>
        <v>0</v>
      </c>
      <c r="H26" s="64"/>
      <c r="I26" s="14"/>
      <c r="J26" s="7"/>
      <c r="K26" s="7">
        <v>2495</v>
      </c>
      <c r="L26" s="7">
        <v>2495</v>
      </c>
      <c r="M26" s="8">
        <v>30</v>
      </c>
      <c r="N26" s="9">
        <v>21</v>
      </c>
      <c r="O26" s="29">
        <f t="shared" si="1"/>
        <v>52395</v>
      </c>
    </row>
    <row r="27" spans="2:16" ht="18" customHeight="1" x14ac:dyDescent="0.25">
      <c r="B27" s="26" t="s">
        <v>53</v>
      </c>
      <c r="C27" s="6" t="s">
        <v>54</v>
      </c>
      <c r="D27" s="7">
        <v>3289</v>
      </c>
      <c r="E27" s="8">
        <v>107.4</v>
      </c>
      <c r="F27" s="9">
        <v>53.7</v>
      </c>
      <c r="G27" s="10">
        <f t="shared" si="0"/>
        <v>176619.30000000002</v>
      </c>
      <c r="H27" s="64"/>
      <c r="I27" s="14">
        <v>20</v>
      </c>
      <c r="J27" s="7">
        <v>5496</v>
      </c>
      <c r="K27" s="7">
        <v>1646</v>
      </c>
      <c r="L27" s="7">
        <v>10451</v>
      </c>
      <c r="M27" s="8">
        <v>107.4</v>
      </c>
      <c r="N27" s="9">
        <v>75.179999999999993</v>
      </c>
      <c r="O27" s="29">
        <f t="shared" si="1"/>
        <v>538439.15999999992</v>
      </c>
    </row>
    <row r="28" spans="2:16" ht="18" customHeight="1" x14ac:dyDescent="0.25">
      <c r="B28" s="26" t="s">
        <v>55</v>
      </c>
      <c r="C28" s="6" t="s">
        <v>56</v>
      </c>
      <c r="D28" s="7"/>
      <c r="E28" s="8">
        <v>78.900000000000006</v>
      </c>
      <c r="F28" s="9">
        <v>35.505000000000003</v>
      </c>
      <c r="G28" s="10">
        <f t="shared" si="0"/>
        <v>0</v>
      </c>
      <c r="H28" s="64"/>
      <c r="I28" s="14"/>
      <c r="J28" s="7">
        <v>21032</v>
      </c>
      <c r="K28" s="7">
        <v>11726</v>
      </c>
      <c r="L28" s="7">
        <v>32758</v>
      </c>
      <c r="M28" s="8">
        <v>78.900000000000006</v>
      </c>
      <c r="N28" s="9">
        <v>55.230000000000004</v>
      </c>
      <c r="O28" s="29">
        <f t="shared" si="1"/>
        <v>1809224.34</v>
      </c>
    </row>
    <row r="29" spans="2:16" ht="18" customHeight="1" thickBot="1" x14ac:dyDescent="0.3">
      <c r="B29" s="30" t="s">
        <v>57</v>
      </c>
      <c r="C29" s="31" t="s">
        <v>58</v>
      </c>
      <c r="D29" s="32">
        <v>1010</v>
      </c>
      <c r="E29" s="33">
        <v>24</v>
      </c>
      <c r="F29" s="36">
        <v>10.32</v>
      </c>
      <c r="G29" s="34">
        <f t="shared" si="0"/>
        <v>10423.200000000001</v>
      </c>
      <c r="H29" s="64"/>
      <c r="I29" s="35">
        <v>12425</v>
      </c>
      <c r="J29" s="32">
        <v>2268</v>
      </c>
      <c r="K29" s="32">
        <v>84</v>
      </c>
      <c r="L29" s="32">
        <v>15787</v>
      </c>
      <c r="M29" s="33">
        <v>24</v>
      </c>
      <c r="N29" s="36">
        <v>16.799999999999997</v>
      </c>
      <c r="O29" s="37">
        <f t="shared" si="1"/>
        <v>248253.59999999995</v>
      </c>
    </row>
    <row r="30" spans="2:16" s="47" customFormat="1" ht="18" customHeight="1" thickBot="1" x14ac:dyDescent="0.35">
      <c r="B30" s="38" t="s">
        <v>59</v>
      </c>
      <c r="C30" s="39"/>
      <c r="D30" s="40">
        <f>SUM(D4:D29)</f>
        <v>26561</v>
      </c>
      <c r="E30" s="40"/>
      <c r="F30" s="41"/>
      <c r="G30" s="42">
        <f t="shared" ref="G30" si="2">SUM(G4:G29)</f>
        <v>708106.59600000002</v>
      </c>
      <c r="H30" s="65"/>
      <c r="I30" s="43">
        <f t="shared" ref="I30:L30" si="3">SUM(I4:I29)</f>
        <v>15220</v>
      </c>
      <c r="J30" s="40">
        <f t="shared" si="3"/>
        <v>42938</v>
      </c>
      <c r="K30" s="40">
        <f t="shared" si="3"/>
        <v>39538</v>
      </c>
      <c r="L30" s="40">
        <f t="shared" si="3"/>
        <v>124257</v>
      </c>
      <c r="M30" s="41"/>
      <c r="N30" s="44"/>
      <c r="O30" s="45">
        <f t="shared" ref="O30" si="4">SUM(O4:O29)</f>
        <v>4481507.6349999998</v>
      </c>
      <c r="P30" s="46"/>
    </row>
    <row r="31" spans="2:16" ht="18" customHeight="1" x14ac:dyDescent="0.25">
      <c r="N31" s="3" t="s">
        <v>59</v>
      </c>
      <c r="O31" s="12">
        <f>O30+G30</f>
        <v>5189614.2309999997</v>
      </c>
    </row>
  </sheetData>
  <mergeCells count="3">
    <mergeCell ref="F2:G2"/>
    <mergeCell ref="N2:O2"/>
    <mergeCell ref="H3:H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Item Info</vt:lpstr>
      <vt:lpstr>60+ days view</vt:lpstr>
      <vt:lpstr>90+ days view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Lockwood</dc:creator>
  <cp:lastModifiedBy>Cameron Mcdermott</cp:lastModifiedBy>
  <dcterms:created xsi:type="dcterms:W3CDTF">2022-06-14T22:25:15Z</dcterms:created>
  <dcterms:modified xsi:type="dcterms:W3CDTF">2022-06-22T20:58:05Z</dcterms:modified>
</cp:coreProperties>
</file>